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activeTab="1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Print_Area" localSheetId="1">'附表3-1'!$A$2:$D$2</definedName>
    <definedName name="_xlnm.Print_Area" localSheetId="4">'附表3-4'!$A$2:$G$32</definedName>
    <definedName name="_xlnm.Print_Area" localSheetId="5">'附表3-5'!$A$2:$E$19</definedName>
    <definedName name="_xlnm.Print_Area" localSheetId="6">'附表3-6'!$A$2:$F$26</definedName>
    <definedName name="_xlnm.Print_Area" localSheetId="7">'附表3-7'!$A$2:$E$13</definedName>
    <definedName name="_xlnm.Print_Area" localSheetId="9">'附表3-9'!$A$2:$E$13</definedName>
  </definedNames>
  <calcPr fullCalcOnLoad="1"/>
</workbook>
</file>

<file path=xl/sharedStrings.xml><?xml version="1.0" encoding="utf-8"?>
<sst xmlns="http://schemas.openxmlformats.org/spreadsheetml/2006/main" count="1267" uniqueCount="503">
  <si>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</si>
  <si>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</si>
  <si>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</si>
  <si>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</si>
  <si>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</si>
  <si>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</si>
  <si>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</si>
  <si>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</si>
  <si>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</si>
  <si>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附表3-2</t>
  </si>
  <si>
    <t>附表3-3</t>
  </si>
  <si>
    <t>附表3-4</t>
  </si>
  <si>
    <t>附表3-5</t>
  </si>
  <si>
    <t>附表3-6</t>
  </si>
  <si>
    <t>附表3-7</t>
  </si>
  <si>
    <t>附表3-8</t>
  </si>
  <si>
    <t>附表3-9</t>
  </si>
  <si>
    <t>目录</t>
  </si>
  <si>
    <t>附表3-1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</si>
  <si>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</si>
  <si>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</si>
  <si>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</si>
  <si>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</si>
  <si>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</si>
  <si>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</si>
  <si>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</si>
  <si>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</si>
  <si>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</si>
  <si>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行政运行</t>
  </si>
  <si>
    <t>小学教育</t>
  </si>
  <si>
    <t>初中教育</t>
  </si>
  <si>
    <t>其他普通教育支出</t>
  </si>
  <si>
    <t>其他教育费附加安排的支出</t>
  </si>
  <si>
    <t>电影</t>
  </si>
  <si>
    <t>文化活动</t>
  </si>
  <si>
    <t>其他文化体育与传媒支出</t>
  </si>
  <si>
    <t>伤残抚恤</t>
  </si>
  <si>
    <t>在乡复员、退伍军人生活补助</t>
  </si>
  <si>
    <t>义务兵优待</t>
  </si>
  <si>
    <t>其他优抚支出</t>
  </si>
  <si>
    <t>其他社会保障和就业支出</t>
  </si>
  <si>
    <t>财政对其他基本养老保险基金的补助</t>
  </si>
  <si>
    <t>农村最低生活保障金支出</t>
  </si>
  <si>
    <t>城市最低生活保障金支出</t>
  </si>
  <si>
    <t>其他残疾人事业支出</t>
  </si>
  <si>
    <t>退役士兵安置</t>
  </si>
  <si>
    <t>军队移交政府的离退休人员安置</t>
  </si>
  <si>
    <t>死亡抚恤</t>
  </si>
  <si>
    <t>拥军优属</t>
  </si>
  <si>
    <t>事业单位离退休</t>
  </si>
  <si>
    <t>行政单位医疗</t>
  </si>
  <si>
    <t>事业单位医疗</t>
  </si>
  <si>
    <t>其他计划生育事务支出</t>
  </si>
  <si>
    <t>计划生育服务</t>
  </si>
  <si>
    <t>基本公共卫生服务</t>
  </si>
  <si>
    <t>疾病预防控制机构</t>
  </si>
  <si>
    <t>乡镇卫生院</t>
  </si>
  <si>
    <t>机关服务</t>
  </si>
  <si>
    <t>其他基层医疗卫生机构支出</t>
  </si>
  <si>
    <t>其他公共卫生支出</t>
  </si>
  <si>
    <t>城乡医疗救助</t>
  </si>
  <si>
    <t>优抚对象医疗补助</t>
  </si>
  <si>
    <t>住房公积金</t>
  </si>
  <si>
    <t>离休费</t>
  </si>
  <si>
    <t>培训费</t>
  </si>
  <si>
    <t>公务接待费</t>
  </si>
  <si>
    <t>工会经费</t>
  </si>
  <si>
    <t>部门预算收支总表</t>
  </si>
  <si>
    <t>部门编码及名称：[108]社会事务局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</si>
  <si>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</si>
  <si>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</si>
  <si>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</si>
  <si>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</si>
  <si>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</si>
  <si>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</si>
  <si>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</si>
  <si>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</si>
  <si>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</si>
  <si>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</si>
  <si>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</si>
  <si>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</si>
  <si>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</si>
  <si>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</si>
  <si>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</si>
  <si>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</si>
  <si>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</si>
  <si>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</si>
  <si>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</si>
  <si>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</si>
  <si>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</si>
  <si>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</si>
  <si>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</si>
  <si>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</si>
  <si>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</si>
  <si>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</si>
  <si>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</si>
  <si>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</si>
  <si>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</si>
  <si>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</si>
  <si>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</si>
  <si>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</si>
  <si>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</si>
  <si>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</si>
  <si>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</si>
  <si>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</si>
  <si>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</si>
  <si>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</si>
  <si>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</si>
  <si>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</si>
  <si>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</si>
  <si>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</si>
  <si>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</si>
  <si>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</si>
  <si>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</si>
  <si>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</si>
  <si>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</si>
  <si>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</si>
  <si>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</si>
  <si>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</si>
  <si>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</si>
  <si>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</si>
  <si>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</si>
  <si>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</si>
  <si>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</si>
  <si>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</si>
  <si>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</si>
  <si>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</si>
  <si>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</si>
  <si>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</si>
  <si>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</si>
  <si>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</si>
  <si>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</si>
  <si>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</si>
  <si>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</si>
  <si>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</si>
  <si>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</si>
  <si>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</si>
  <si>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</si>
  <si>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</si>
  <si>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</si>
  <si>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</si>
  <si>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</si>
  <si>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</si>
  <si>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</si>
  <si>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</si>
  <si>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</si>
  <si>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</si>
  <si>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</si>
  <si>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</si>
  <si>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</si>
  <si>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</si>
  <si>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</si>
  <si>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</si>
  <si>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</si>
  <si>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2010302</t>
  </si>
  <si>
    <t>一般行政管理事务</t>
  </si>
  <si>
    <t>2010308</t>
  </si>
  <si>
    <t>信访事务</t>
  </si>
  <si>
    <t>205</t>
  </si>
  <si>
    <t>教育支出</t>
  </si>
  <si>
    <t>20501</t>
  </si>
  <si>
    <t>教育管理事务</t>
  </si>
  <si>
    <t>2050102</t>
  </si>
  <si>
    <t>20502</t>
  </si>
  <si>
    <t>普通教育</t>
  </si>
  <si>
    <t>2050201</t>
  </si>
  <si>
    <t>学前教育</t>
  </si>
  <si>
    <t>2050202</t>
  </si>
  <si>
    <t>2050203</t>
  </si>
  <si>
    <t>2050299</t>
  </si>
  <si>
    <t>20509</t>
  </si>
  <si>
    <t>教育费附加安排的支出</t>
  </si>
  <si>
    <t>2050999</t>
  </si>
  <si>
    <t>207</t>
  </si>
  <si>
    <t>文化旅游体育与传媒支出</t>
  </si>
  <si>
    <t>20701</t>
  </si>
  <si>
    <t>文化和旅游</t>
  </si>
  <si>
    <t>2070108</t>
  </si>
  <si>
    <t>2070112</t>
  </si>
  <si>
    <t>文化和旅游市场管理</t>
  </si>
  <si>
    <t>文物</t>
  </si>
  <si>
    <t>博物馆</t>
  </si>
  <si>
    <t>20706</t>
  </si>
  <si>
    <t>新闻出版电影</t>
  </si>
  <si>
    <t>2070607</t>
  </si>
  <si>
    <t>其他文化体育与传媒支出</t>
  </si>
  <si>
    <t>208</t>
  </si>
  <si>
    <t>社会保障和就业支出</t>
  </si>
  <si>
    <t>20802</t>
  </si>
  <si>
    <t>民政管理事务</t>
  </si>
  <si>
    <t>2080299</t>
  </si>
  <si>
    <t>其他民政管理事务支出</t>
  </si>
  <si>
    <t>20805</t>
  </si>
  <si>
    <t>行政事业单位离退休</t>
  </si>
  <si>
    <t>2080502</t>
  </si>
  <si>
    <t>2080505</t>
  </si>
  <si>
    <t>机关事业单位基本养老保险缴费支出★</t>
  </si>
  <si>
    <t>2080506</t>
  </si>
  <si>
    <t>机关事业单位职业年金缴费支出★</t>
  </si>
  <si>
    <t>就业补助</t>
  </si>
  <si>
    <t>其他就业补助支出</t>
  </si>
  <si>
    <t>20808</t>
  </si>
  <si>
    <t>抚恤</t>
  </si>
  <si>
    <t>2080801</t>
  </si>
  <si>
    <t>2080802</t>
  </si>
  <si>
    <t>伤残抚恤</t>
  </si>
  <si>
    <t>2080803</t>
  </si>
  <si>
    <t>2080805</t>
  </si>
  <si>
    <t>2080899</t>
  </si>
  <si>
    <t>20809</t>
  </si>
  <si>
    <t>退役安置</t>
  </si>
  <si>
    <t>2080901</t>
  </si>
  <si>
    <t>2080902</t>
  </si>
  <si>
    <t>军队移交政府的离退休人员安置</t>
  </si>
  <si>
    <t>20810</t>
  </si>
  <si>
    <t>社会福利</t>
  </si>
  <si>
    <t>儿童福利</t>
  </si>
  <si>
    <t>2081099</t>
  </si>
  <si>
    <t>其他社会福利支出</t>
  </si>
  <si>
    <t>20811</t>
  </si>
  <si>
    <t>残疾人事业</t>
  </si>
  <si>
    <t>残疾人生活和护理补贴</t>
  </si>
  <si>
    <t>2081199</t>
  </si>
  <si>
    <t>20819</t>
  </si>
  <si>
    <t>最低生活保障</t>
  </si>
  <si>
    <t>2081901</t>
  </si>
  <si>
    <t>2081902</t>
  </si>
  <si>
    <t>特困人员救助供养</t>
  </si>
  <si>
    <t>城市特困人员救助供养支出</t>
  </si>
  <si>
    <t>农村特困人员救助供养支出</t>
  </si>
  <si>
    <t>其他生活救助</t>
  </si>
  <si>
    <t>其他城市生活救助</t>
  </si>
  <si>
    <t>20826</t>
  </si>
  <si>
    <t>财政对基本养老保险基金的补助</t>
  </si>
  <si>
    <t>2082699</t>
  </si>
  <si>
    <t>20828</t>
  </si>
  <si>
    <t>退役军人管理事务</t>
  </si>
  <si>
    <t>2082802</t>
  </si>
  <si>
    <t>2082804</t>
  </si>
  <si>
    <t>其他社会保障和就业支出</t>
  </si>
  <si>
    <t>其他社会保障和就业支出</t>
  </si>
  <si>
    <t>210</t>
  </si>
  <si>
    <t>卫生健康支出</t>
  </si>
  <si>
    <t>21001</t>
  </si>
  <si>
    <t>卫生健康管理事务</t>
  </si>
  <si>
    <t>2100103</t>
  </si>
  <si>
    <t>21003</t>
  </si>
  <si>
    <t>基层医疗卫生机构</t>
  </si>
  <si>
    <t>2100302</t>
  </si>
  <si>
    <t>其他基层医疗卫生机构支出</t>
  </si>
  <si>
    <t>21004</t>
  </si>
  <si>
    <t>公共卫生</t>
  </si>
  <si>
    <t>2100401</t>
  </si>
  <si>
    <t>2100402</t>
  </si>
  <si>
    <t>卫生监督机构</t>
  </si>
  <si>
    <t>2100408</t>
  </si>
  <si>
    <t>其他公共卫生支出</t>
  </si>
  <si>
    <t>21007</t>
  </si>
  <si>
    <t>计划生育事务</t>
  </si>
  <si>
    <t>2100717</t>
  </si>
  <si>
    <t>2100799</t>
  </si>
  <si>
    <t>21011</t>
  </si>
  <si>
    <t>行政事业单位医疗</t>
  </si>
  <si>
    <t>2101101</t>
  </si>
  <si>
    <t>2101102</t>
  </si>
  <si>
    <t>医疗救助</t>
  </si>
  <si>
    <r>
      <t>2</t>
    </r>
    <r>
      <rPr>
        <sz val="12"/>
        <rFont val="宋体"/>
        <family val="0"/>
      </rPr>
      <t>101301</t>
    </r>
  </si>
  <si>
    <t>城乡医疗救助</t>
  </si>
  <si>
    <t>21014</t>
  </si>
  <si>
    <t>优抚对象医疗</t>
  </si>
  <si>
    <t>2101401</t>
  </si>
  <si>
    <t>212</t>
  </si>
  <si>
    <t>城乡社区支出</t>
  </si>
  <si>
    <t>21208</t>
  </si>
  <si>
    <t>国有土地使用权出让收入及对应专项债务收入安排的支出</t>
  </si>
  <si>
    <t>2120803</t>
  </si>
  <si>
    <t>城市建设支出</t>
  </si>
  <si>
    <t>221</t>
  </si>
  <si>
    <t>住房保障支出</t>
  </si>
  <si>
    <t>22102</t>
  </si>
  <si>
    <t>住房改革支出</t>
  </si>
  <si>
    <t>2210201</t>
  </si>
  <si>
    <t>其他支出</t>
  </si>
  <si>
    <t>彩票公益金安排的支出</t>
  </si>
  <si>
    <t>用于社会福利的彩票公益金支出</t>
  </si>
  <si>
    <t>用于城乡医疗救助的彩票公益金支出</t>
  </si>
  <si>
    <t>20799</t>
  </si>
  <si>
    <t>20702</t>
  </si>
  <si>
    <t>2070205</t>
  </si>
  <si>
    <t>2079999</t>
  </si>
  <si>
    <t>20807</t>
  </si>
  <si>
    <t>2080799</t>
  </si>
  <si>
    <t>2081001</t>
  </si>
  <si>
    <t>2081107</t>
  </si>
  <si>
    <t>20821</t>
  </si>
  <si>
    <t>2082101</t>
  </si>
  <si>
    <t>2082102</t>
  </si>
  <si>
    <t>20825</t>
  </si>
  <si>
    <t>2082501</t>
  </si>
  <si>
    <t>20899</t>
  </si>
  <si>
    <t>2089901</t>
  </si>
  <si>
    <t>2100399</t>
  </si>
  <si>
    <t>2100499</t>
  </si>
  <si>
    <t>21013</t>
  </si>
  <si>
    <t>2101301</t>
  </si>
  <si>
    <t>229</t>
  </si>
  <si>
    <t>22960</t>
  </si>
  <si>
    <t>2296002</t>
  </si>
  <si>
    <t>2296013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</si>
  <si>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</si>
  <si>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</si>
  <si>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</si>
  <si>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</si>
  <si>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</si>
  <si>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</si>
  <si>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</si>
  <si>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</si>
  <si>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r>
      <t>2</t>
    </r>
    <r>
      <rPr>
        <sz val="12"/>
        <rFont val="宋体"/>
        <family val="0"/>
      </rPr>
      <t>0702</t>
    </r>
  </si>
  <si>
    <t>文物</t>
  </si>
  <si>
    <r>
      <t>2</t>
    </r>
    <r>
      <rPr>
        <sz val="12"/>
        <rFont val="宋体"/>
        <family val="0"/>
      </rPr>
      <t>070205</t>
    </r>
  </si>
  <si>
    <t>博物馆</t>
  </si>
  <si>
    <r>
      <t>2</t>
    </r>
    <r>
      <rPr>
        <sz val="12"/>
        <rFont val="宋体"/>
        <family val="0"/>
      </rPr>
      <t>0799</t>
    </r>
  </si>
  <si>
    <t>其他文化体育与传媒支出</t>
  </si>
  <si>
    <r>
      <t>2</t>
    </r>
    <r>
      <rPr>
        <sz val="12"/>
        <rFont val="宋体"/>
        <family val="0"/>
      </rPr>
      <t>079999</t>
    </r>
  </si>
  <si>
    <r>
      <t>2</t>
    </r>
    <r>
      <rPr>
        <sz val="12"/>
        <rFont val="宋体"/>
        <family val="0"/>
      </rPr>
      <t>0807</t>
    </r>
  </si>
  <si>
    <t>就业补助</t>
  </si>
  <si>
    <r>
      <t>2</t>
    </r>
    <r>
      <rPr>
        <sz val="12"/>
        <rFont val="宋体"/>
        <family val="0"/>
      </rPr>
      <t>080799</t>
    </r>
  </si>
  <si>
    <t>其他就业补助支出</t>
  </si>
  <si>
    <t>伤残抚恤</t>
  </si>
  <si>
    <t>军队移交政府的离退休人员安置</t>
  </si>
  <si>
    <r>
      <t>2</t>
    </r>
    <r>
      <rPr>
        <sz val="12"/>
        <rFont val="宋体"/>
        <family val="0"/>
      </rPr>
      <t>081001</t>
    </r>
  </si>
  <si>
    <t>儿童福利</t>
  </si>
  <si>
    <r>
      <t>2</t>
    </r>
    <r>
      <rPr>
        <sz val="12"/>
        <rFont val="宋体"/>
        <family val="0"/>
      </rPr>
      <t>081107</t>
    </r>
  </si>
  <si>
    <t>残疾人生活和护理补贴</t>
  </si>
  <si>
    <r>
      <t>2</t>
    </r>
    <r>
      <rPr>
        <sz val="12"/>
        <rFont val="宋体"/>
        <family val="0"/>
      </rPr>
      <t>0821</t>
    </r>
  </si>
  <si>
    <t>特困人员救助供养</t>
  </si>
  <si>
    <r>
      <t>2</t>
    </r>
    <r>
      <rPr>
        <sz val="12"/>
        <rFont val="宋体"/>
        <family val="0"/>
      </rPr>
      <t>082101</t>
    </r>
  </si>
  <si>
    <t>城市特困人员救助供养支出</t>
  </si>
  <si>
    <r>
      <t>2</t>
    </r>
    <r>
      <rPr>
        <sz val="12"/>
        <rFont val="宋体"/>
        <family val="0"/>
      </rPr>
      <t>082102</t>
    </r>
  </si>
  <si>
    <t>农村特困人员救助供养支出</t>
  </si>
  <si>
    <r>
      <t>2</t>
    </r>
    <r>
      <rPr>
        <sz val="12"/>
        <rFont val="宋体"/>
        <family val="0"/>
      </rPr>
      <t>0825</t>
    </r>
  </si>
  <si>
    <t>其他生活救助</t>
  </si>
  <si>
    <r>
      <t>2</t>
    </r>
    <r>
      <rPr>
        <sz val="12"/>
        <rFont val="宋体"/>
        <family val="0"/>
      </rPr>
      <t>082501</t>
    </r>
  </si>
  <si>
    <t>其他城市生活救助</t>
  </si>
  <si>
    <r>
      <t>2</t>
    </r>
    <r>
      <rPr>
        <sz val="12"/>
        <rFont val="宋体"/>
        <family val="0"/>
      </rPr>
      <t>0899</t>
    </r>
  </si>
  <si>
    <t>其他社会保障和就业支出</t>
  </si>
  <si>
    <r>
      <t>2</t>
    </r>
    <r>
      <rPr>
        <sz val="12"/>
        <rFont val="宋体"/>
        <family val="0"/>
      </rPr>
      <t>089901</t>
    </r>
  </si>
  <si>
    <r>
      <t>21003</t>
    </r>
    <r>
      <rPr>
        <sz val="12"/>
        <rFont val="宋体"/>
        <family val="0"/>
      </rPr>
      <t>99</t>
    </r>
  </si>
  <si>
    <t>其他基层医疗卫生机构支出</t>
  </si>
  <si>
    <r>
      <t>21004</t>
    </r>
    <r>
      <rPr>
        <sz val="12"/>
        <rFont val="宋体"/>
        <family val="0"/>
      </rPr>
      <t>9</t>
    </r>
    <r>
      <rPr>
        <sz val="9"/>
        <rFont val="宋体"/>
        <family val="0"/>
      </rPr>
      <t>9</t>
    </r>
  </si>
  <si>
    <t>其他公共卫生支出</t>
  </si>
  <si>
    <r>
      <t>2</t>
    </r>
    <r>
      <rPr>
        <sz val="12"/>
        <rFont val="宋体"/>
        <family val="0"/>
      </rPr>
      <t>1013</t>
    </r>
  </si>
  <si>
    <t>医疗救助</t>
  </si>
  <si>
    <t>城乡医疗救助</t>
  </si>
  <si>
    <r>
      <t>2</t>
    </r>
    <r>
      <rPr>
        <sz val="12"/>
        <rFont val="宋体"/>
        <family val="0"/>
      </rPr>
      <t>29</t>
    </r>
  </si>
  <si>
    <t>其他支出</t>
  </si>
  <si>
    <r>
      <t>2</t>
    </r>
    <r>
      <rPr>
        <sz val="12"/>
        <rFont val="宋体"/>
        <family val="0"/>
      </rPr>
      <t>2960</t>
    </r>
  </si>
  <si>
    <t>彩票公益金安排的支出</t>
  </si>
  <si>
    <t>用于社会福利的彩票公益金支出</t>
  </si>
  <si>
    <r>
      <t>2</t>
    </r>
    <r>
      <rPr>
        <sz val="12"/>
        <rFont val="宋体"/>
        <family val="0"/>
      </rPr>
      <t>296002</t>
    </r>
  </si>
  <si>
    <t>用于社会福利的彩票公益金支出</t>
  </si>
  <si>
    <r>
      <t>2</t>
    </r>
    <r>
      <rPr>
        <sz val="12"/>
        <rFont val="宋体"/>
        <family val="0"/>
      </rPr>
      <t>296013</t>
    </r>
  </si>
  <si>
    <t>用于城乡医疗救助的彩票公益金支出</t>
  </si>
  <si>
    <t>20702</t>
  </si>
  <si>
    <t>2070205</t>
  </si>
  <si>
    <t>20799</t>
  </si>
  <si>
    <t>2079999</t>
  </si>
  <si>
    <t>20807</t>
  </si>
  <si>
    <t>2080799</t>
  </si>
  <si>
    <t>2081001</t>
  </si>
  <si>
    <t>2081107</t>
  </si>
  <si>
    <t>20821</t>
  </si>
  <si>
    <t>2082101</t>
  </si>
  <si>
    <t>2082102</t>
  </si>
  <si>
    <t>20825</t>
  </si>
  <si>
    <t>2082501</t>
  </si>
  <si>
    <t>20899</t>
  </si>
  <si>
    <t>2089901</t>
  </si>
  <si>
    <t>2100399</t>
  </si>
  <si>
    <t>2100499</t>
  </si>
  <si>
    <t>21013</t>
  </si>
  <si>
    <t>2101301</t>
  </si>
  <si>
    <t>229</t>
  </si>
  <si>
    <t>22960</t>
  </si>
  <si>
    <t>2296002</t>
  </si>
  <si>
    <t>2296013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</si>
  <si>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</si>
  <si>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</si>
  <si>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</si>
  <si>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</si>
  <si>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</si>
  <si>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</si>
  <si>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</si>
  <si>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</si>
  <si>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</si>
  <si>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</si>
  <si>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20702</t>
  </si>
  <si>
    <t>文物</t>
  </si>
  <si>
    <t>2070205</t>
  </si>
  <si>
    <t>博物馆</t>
  </si>
  <si>
    <t>20799</t>
  </si>
  <si>
    <t>2079999</t>
  </si>
  <si>
    <t>20807</t>
  </si>
  <si>
    <t>就业补助</t>
  </si>
  <si>
    <t>2080799</t>
  </si>
  <si>
    <t>其他就业补助支出</t>
  </si>
  <si>
    <t>2081001</t>
  </si>
  <si>
    <t>儿童福利</t>
  </si>
  <si>
    <t>2081107</t>
  </si>
  <si>
    <t>残疾人生活和护理补贴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</si>
  <si>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</si>
  <si>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</si>
  <si>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</si>
  <si>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</si>
  <si>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</si>
  <si>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</si>
  <si>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20825</t>
  </si>
  <si>
    <t>其他生活救助</t>
  </si>
  <si>
    <t>2082501</t>
  </si>
  <si>
    <t>其他城市生活救助</t>
  </si>
  <si>
    <t>20899</t>
  </si>
  <si>
    <t>2089901</t>
  </si>
  <si>
    <t>2100399</t>
  </si>
  <si>
    <t>2100499</t>
  </si>
  <si>
    <t>21013</t>
  </si>
  <si>
    <t>医疗救助</t>
  </si>
  <si>
    <t>2101301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</si>
  <si>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</si>
  <si>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</si>
  <si>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</si>
  <si>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</si>
  <si>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</si>
  <si>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</si>
  <si>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</si>
  <si>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</si>
  <si>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</si>
  <si>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</si>
  <si>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</si>
  <si>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</si>
  <si>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</si>
  <si>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</si>
  <si>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</si>
  <si>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</si>
  <si>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</si>
  <si>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</si>
  <si>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</si>
  <si>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</si>
  <si>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</si>
  <si>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</si>
  <si>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</si>
  <si>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</si>
  <si>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</si>
  <si>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</si>
  <si>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</si>
  <si>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</si>
  <si>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</si>
  <si>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</si>
  <si>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</si>
  <si>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</si>
  <si>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</si>
  <si>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</si>
  <si>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</si>
  <si>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</si>
  <si>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</si>
  <si>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</si>
  <si>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30217</t>
  </si>
  <si>
    <t>30228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</si>
  <si>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</si>
  <si>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</si>
  <si>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</si>
  <si>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</si>
  <si>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</si>
  <si>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</si>
  <si>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30301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</si>
  <si>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</si>
  <si>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</si>
  <si>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</si>
  <si>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</si>
  <si>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</si>
  <si>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</si>
  <si>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</si>
  <si>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</si>
  <si>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部门预算政府基金预算财政拨款支出表</t>
  </si>
  <si>
    <t>用于社会福利的彩票公益金支出</t>
  </si>
  <si>
    <t>用于城乡医疗救助的彩票公益金支出</t>
  </si>
  <si>
    <t>229</t>
  </si>
  <si>
    <t>22960</t>
  </si>
  <si>
    <t>2296002</t>
  </si>
  <si>
    <t>2296013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</si>
  <si>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</si>
  <si>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</si>
  <si>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</si>
  <si>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</si>
  <si>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</si>
  <si>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</si>
  <si>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</si>
  <si>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</si>
  <si>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</si>
  <si>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</si>
  <si>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</si>
  <si>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</si>
  <si>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部门预算国有资本经营预算财政拨款支出表</t>
  </si>
  <si>
    <t>注：此表无数据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</si>
</sst>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_ "/>
    <numFmt numFmtId="184" formatCode="0_ "/>
    <numFmt numFmtId="185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b/>
      <sz val="21.7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6" fillId="0" borderId="0">
      <alignment/>
      <protection/>
    </xf>
    <xf numFmtId="0" fontId="1" fillId="4" borderId="9" applyNumberFormat="0" applyFont="0" applyAlignment="0" applyProtection="0"/>
  </cellStyleXfs>
  <cellXfs count="30">
    <xf numFmtId="0" fontId="0" fillId="0" borderId="0" xfId="0" applyAlignment="1">
      <alignment/>
    </xf>
    <xf numFmtId="0" fontId="7" fillId="0" borderId="0" xfId="52" applyFont="1" applyAlignment="1">
      <alignment horizontal="left" vertical="center"/>
      <protection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22" t="s">
        <v>17</v>
      </c>
      <c r="B1" s="22"/>
    </row>
    <row r="2" spans="1:2" ht="18" customHeight="1">
      <c r="A2" s="2"/>
      <c r="B2" s="2"/>
    </row>
    <row r="3" spans="1:2" ht="27.75" customHeight="1">
      <c r="A3" s="3" t="s">
        <v>18</v>
      </c>
      <c r="B3" s="3" t="s">
        <v>19</v>
      </c>
    </row>
    <row r="4" spans="1:2" ht="27.75" customHeight="1">
      <c r="A4" s="3" t="s">
        <v>9</v>
      </c>
      <c r="B4" s="3" t="s">
        <v>20</v>
      </c>
    </row>
    <row r="5" spans="1:2" ht="27.75" customHeight="1">
      <c r="A5" s="3" t="s">
        <v>10</v>
      </c>
      <c r="B5" s="3" t="s">
        <v>21</v>
      </c>
    </row>
    <row r="6" spans="1:2" ht="27.75" customHeight="1">
      <c r="A6" s="3" t="s">
        <v>11</v>
      </c>
      <c r="B6" s="3" t="s">
        <v>22</v>
      </c>
    </row>
    <row r="7" spans="1:2" ht="27.75" customHeight="1">
      <c r="A7" s="3" t="s">
        <v>12</v>
      </c>
      <c r="B7" s="3" t="s">
        <v>23</v>
      </c>
    </row>
    <row r="8" spans="1:2" ht="27.75" customHeight="1">
      <c r="A8" s="3" t="s">
        <v>13</v>
      </c>
      <c r="B8" s="3" t="s">
        <v>24</v>
      </c>
    </row>
    <row r="9" spans="1:2" ht="27.75" customHeight="1">
      <c r="A9" s="3" t="s">
        <v>14</v>
      </c>
      <c r="B9" s="3" t="s">
        <v>25</v>
      </c>
    </row>
    <row r="10" spans="1:2" ht="27.75" customHeight="1">
      <c r="A10" s="3" t="s">
        <v>15</v>
      </c>
      <c r="B10" s="3" t="s">
        <v>26</v>
      </c>
    </row>
    <row r="11" spans="1:2" ht="27.75" customHeight="1">
      <c r="A11" s="3" t="s">
        <v>16</v>
      </c>
      <c r="B11" s="3" t="s">
        <v>27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C33" sqref="C33"/>
    </sheetView>
  </sheetViews>
  <sheetFormatPr defaultColWidth="9.00390625" defaultRowHeight="15" customHeight="1"/>
  <cols>
    <col min="1" max="1" width="6.25390625" style="4" customWidth="1"/>
    <col min="2" max="2" width="32.50390625" style="11" customWidth="1"/>
    <col min="3" max="7" width="20.00390625" style="12" customWidth="1"/>
    <col min="8" max="16384" width="7.50390625" style="9" customWidth="1"/>
  </cols>
  <sheetData>
    <row r="1" ht="15" customHeight="1">
      <c r="A1" s="1" t="s">
        <v>8</v>
      </c>
    </row>
    <row r="2" spans="1:7" ht="37.5" customHeight="1">
      <c r="A2" s="23" t="s">
        <v>489</v>
      </c>
      <c r="B2" s="24">
        <f>""</f>
      </c>
      <c r="C2" s="24">
        <f>""</f>
      </c>
      <c r="D2" s="24">
        <f>""</f>
      </c>
      <c r="E2" s="25">
        <f>""</f>
      </c>
      <c r="F2" s="24">
        <f>""</f>
      </c>
      <c r="G2" s="24">
        <f>""</f>
      </c>
    </row>
    <row r="3" spans="1:7" ht="15" customHeight="1">
      <c r="A3" s="26" t="s">
        <v>68</v>
      </c>
      <c r="B3" s="24">
        <f>""</f>
      </c>
      <c r="C3" s="24">
        <f>""</f>
      </c>
      <c r="D3" s="25" t="s">
        <v>69</v>
      </c>
      <c r="E3" s="26">
        <f>""</f>
      </c>
      <c r="F3" s="8" t="s">
        <v>69</v>
      </c>
      <c r="G3" s="8" t="s">
        <v>70</v>
      </c>
    </row>
    <row r="4" spans="1:7" ht="15" customHeight="1">
      <c r="A4" s="27" t="s">
        <v>71</v>
      </c>
      <c r="B4" s="27" t="s">
        <v>490</v>
      </c>
      <c r="C4" s="27" t="s">
        <v>73</v>
      </c>
      <c r="D4" s="27">
        <f>""</f>
      </c>
      <c r="E4" s="27">
        <f>""</f>
      </c>
      <c r="F4" s="27">
        <f>""</f>
      </c>
      <c r="G4" s="27">
        <f>""</f>
      </c>
    </row>
    <row r="5" spans="1:7" ht="15" customHeight="1">
      <c r="A5" s="27" t="s">
        <v>75</v>
      </c>
      <c r="B5" s="27">
        <f>""</f>
      </c>
      <c r="C5" s="13" t="s">
        <v>148</v>
      </c>
      <c r="D5" s="13" t="s">
        <v>388</v>
      </c>
      <c r="E5" s="13" t="s">
        <v>491</v>
      </c>
      <c r="F5" s="13" t="s">
        <v>390</v>
      </c>
      <c r="G5" s="13" t="s">
        <v>492</v>
      </c>
    </row>
    <row r="6" spans="1:7" ht="15" customHeight="1">
      <c r="A6" s="13" t="s">
        <v>75</v>
      </c>
      <c r="B6" s="13" t="s">
        <v>78</v>
      </c>
      <c r="C6" s="13" t="s">
        <v>79</v>
      </c>
      <c r="D6" s="13" t="s">
        <v>80</v>
      </c>
      <c r="E6" s="13" t="s">
        <v>81</v>
      </c>
      <c r="F6" s="13" t="s">
        <v>142</v>
      </c>
      <c r="G6" s="13" t="s">
        <v>143</v>
      </c>
    </row>
    <row r="7" spans="1:7" ht="15" customHeight="1">
      <c r="A7" s="14">
        <v>1</v>
      </c>
      <c r="B7" s="15" t="s">
        <v>148</v>
      </c>
      <c r="C7" s="16" t="s">
        <v>96</v>
      </c>
      <c r="D7" s="16" t="s">
        <v>96</v>
      </c>
      <c r="E7" s="16" t="s">
        <v>96</v>
      </c>
      <c r="F7" s="16" t="s">
        <v>96</v>
      </c>
      <c r="G7" s="16" t="s">
        <v>96</v>
      </c>
    </row>
    <row r="8" spans="1:7" ht="15" customHeight="1">
      <c r="A8" s="14">
        <v>2</v>
      </c>
      <c r="B8" s="15" t="s">
        <v>493</v>
      </c>
      <c r="C8" s="16">
        <v>5.5</v>
      </c>
      <c r="D8" s="16">
        <v>5.5</v>
      </c>
      <c r="E8" s="16">
        <v>0</v>
      </c>
      <c r="F8" s="16">
        <v>0</v>
      </c>
      <c r="G8" s="16">
        <v>0</v>
      </c>
    </row>
    <row r="9" spans="1:7" ht="15" customHeight="1">
      <c r="A9" s="14">
        <v>3</v>
      </c>
      <c r="B9" s="15" t="s">
        <v>494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15" customHeight="1">
      <c r="A10" s="14">
        <v>4</v>
      </c>
      <c r="B10" s="15" t="s">
        <v>495</v>
      </c>
      <c r="C10" s="16" t="s">
        <v>96</v>
      </c>
      <c r="D10" s="16" t="s">
        <v>96</v>
      </c>
      <c r="E10" s="16" t="s">
        <v>96</v>
      </c>
      <c r="F10" s="16" t="s">
        <v>96</v>
      </c>
      <c r="G10" s="16" t="s">
        <v>96</v>
      </c>
    </row>
    <row r="11" spans="1:7" ht="15" customHeight="1">
      <c r="A11" s="14">
        <v>5</v>
      </c>
      <c r="B11" s="15" t="s">
        <v>496</v>
      </c>
      <c r="C11" s="16" t="s">
        <v>96</v>
      </c>
      <c r="D11" s="16" t="s">
        <v>96</v>
      </c>
      <c r="E11" s="16" t="s">
        <v>96</v>
      </c>
      <c r="F11" s="16" t="s">
        <v>96</v>
      </c>
      <c r="G11" s="16" t="s">
        <v>96</v>
      </c>
    </row>
    <row r="12" spans="1:7" ht="15" customHeight="1">
      <c r="A12" s="14">
        <v>6</v>
      </c>
      <c r="B12" s="15" t="s">
        <v>497</v>
      </c>
      <c r="C12" s="16">
        <v>3</v>
      </c>
      <c r="D12" s="16">
        <v>3</v>
      </c>
      <c r="E12" s="16">
        <v>0</v>
      </c>
      <c r="F12" s="16">
        <v>0</v>
      </c>
      <c r="G12" s="16">
        <v>0</v>
      </c>
    </row>
    <row r="13" spans="1:7" ht="15" customHeight="1">
      <c r="A13" s="14">
        <v>7</v>
      </c>
      <c r="B13" s="15" t="s">
        <v>498</v>
      </c>
      <c r="C13" s="16" t="s">
        <v>96</v>
      </c>
      <c r="D13" s="16" t="s">
        <v>96</v>
      </c>
      <c r="E13" s="16" t="s">
        <v>96</v>
      </c>
      <c r="F13" s="16" t="s">
        <v>96</v>
      </c>
      <c r="G13" s="16" t="s">
        <v>96</v>
      </c>
    </row>
    <row r="14" spans="1:7" ht="15" customHeight="1">
      <c r="A14" s="14">
        <v>8</v>
      </c>
      <c r="B14" s="15" t="s">
        <v>499</v>
      </c>
      <c r="C14" s="16">
        <v>3</v>
      </c>
      <c r="D14" s="16">
        <v>3</v>
      </c>
      <c r="E14" s="16">
        <v>0</v>
      </c>
      <c r="F14" s="16">
        <v>0</v>
      </c>
      <c r="G14" s="16">
        <v>0</v>
      </c>
    </row>
    <row r="15" spans="1:7" ht="15" customHeight="1">
      <c r="A15" s="14">
        <v>9</v>
      </c>
      <c r="B15" s="15" t="s">
        <v>500</v>
      </c>
      <c r="C15" s="16">
        <v>2.5</v>
      </c>
      <c r="D15" s="16">
        <v>2.5</v>
      </c>
      <c r="E15" s="16">
        <v>0</v>
      </c>
      <c r="F15" s="16">
        <v>0</v>
      </c>
      <c r="G15" s="16">
        <v>0</v>
      </c>
    </row>
  </sheetData>
  <sheetProtection/>
  <mergeCells count="5">
    <mergeCell ref="A3:E3"/>
    <mergeCell ref="A2:G2"/>
    <mergeCell ref="A4:A5"/>
    <mergeCell ref="B4:B5"/>
    <mergeCell ref="C4:G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Zeros="0" tabSelected="1" zoomScaleSheetLayoutView="100" zoomScalePageLayoutView="0" workbookViewId="0" topLeftCell="A1">
      <selection activeCell="K32" sqref="K32"/>
    </sheetView>
  </sheetViews>
  <sheetFormatPr defaultColWidth="9.00390625" defaultRowHeight="15" customHeight="1"/>
  <cols>
    <col min="1" max="1" width="8.50390625" style="4" bestFit="1" customWidth="1"/>
    <col min="2" max="2" width="35.00390625" style="5" customWidth="1"/>
    <col min="3" max="3" width="15.00390625" style="6" customWidth="1"/>
    <col min="4" max="4" width="35.00390625" style="5" customWidth="1"/>
    <col min="5" max="5" width="15.00390625" style="6" customWidth="1"/>
    <col min="6" max="16384" width="7.50390625" style="7" customWidth="1"/>
  </cols>
  <sheetData>
    <row r="1" spans="1:2" ht="15" customHeight="1">
      <c r="A1" s="1" t="s">
        <v>0</v>
      </c>
      <c r="B1" s="3"/>
    </row>
    <row r="2" spans="1:5" s="9" customFormat="1" ht="37.5" customHeight="1">
      <c r="A2" s="23" t="s">
        <v>67</v>
      </c>
      <c r="B2" s="24">
        <f>""</f>
      </c>
      <c r="C2" s="24">
        <f>""</f>
      </c>
      <c r="D2" s="25">
        <f>""</f>
      </c>
      <c r="E2" s="24">
        <f>""</f>
      </c>
    </row>
    <row r="3" spans="1:5" s="9" customFormat="1" ht="15" customHeight="1">
      <c r="A3" s="26" t="s">
        <v>68</v>
      </c>
      <c r="B3" s="25" t="s">
        <v>69</v>
      </c>
      <c r="C3" s="24">
        <f>""</f>
      </c>
      <c r="D3" s="8" t="s">
        <v>69</v>
      </c>
      <c r="E3" s="8" t="s">
        <v>70</v>
      </c>
    </row>
    <row r="4" spans="1:5" s="9" customFormat="1" ht="15" customHeight="1">
      <c r="A4" s="27" t="s">
        <v>71</v>
      </c>
      <c r="B4" s="27" t="s">
        <v>72</v>
      </c>
      <c r="C4" s="27" t="s">
        <v>73</v>
      </c>
      <c r="D4" s="27" t="s">
        <v>74</v>
      </c>
      <c r="E4" s="27">
        <f>""</f>
      </c>
    </row>
    <row r="5" spans="1:5" s="9" customFormat="1" ht="15" customHeight="1">
      <c r="A5" s="27" t="s">
        <v>75</v>
      </c>
      <c r="B5" s="13" t="s">
        <v>76</v>
      </c>
      <c r="C5" s="13" t="s">
        <v>77</v>
      </c>
      <c r="D5" s="13" t="s">
        <v>76</v>
      </c>
      <c r="E5" s="13" t="s">
        <v>77</v>
      </c>
    </row>
    <row r="6" spans="1:5" s="9" customFormat="1" ht="15" customHeight="1">
      <c r="A6" s="13" t="s">
        <v>75</v>
      </c>
      <c r="B6" s="13" t="s">
        <v>78</v>
      </c>
      <c r="C6" s="13" t="s">
        <v>79</v>
      </c>
      <c r="D6" s="13" t="s">
        <v>80</v>
      </c>
      <c r="E6" s="13" t="s">
        <v>81</v>
      </c>
    </row>
    <row r="7" spans="1:5" ht="15" customHeight="1">
      <c r="A7" s="14">
        <v>1</v>
      </c>
      <c r="B7" s="19" t="s">
        <v>82</v>
      </c>
      <c r="C7" s="20">
        <f>20843.69-286</f>
        <v>20557.69</v>
      </c>
      <c r="D7" s="19" t="s">
        <v>83</v>
      </c>
      <c r="E7" s="20">
        <v>542.91</v>
      </c>
    </row>
    <row r="8" spans="1:5" ht="15" customHeight="1">
      <c r="A8" s="14">
        <v>2</v>
      </c>
      <c r="B8" s="19" t="s">
        <v>84</v>
      </c>
      <c r="C8" s="20">
        <v>0</v>
      </c>
      <c r="D8" s="19" t="s">
        <v>85</v>
      </c>
      <c r="E8" s="20">
        <v>0</v>
      </c>
    </row>
    <row r="9" spans="1:5" ht="15" customHeight="1">
      <c r="A9" s="14">
        <v>3</v>
      </c>
      <c r="B9" s="19" t="s">
        <v>86</v>
      </c>
      <c r="C9" s="20">
        <v>0</v>
      </c>
      <c r="D9" s="19" t="s">
        <v>87</v>
      </c>
      <c r="E9" s="20">
        <v>0</v>
      </c>
    </row>
    <row r="10" spans="1:5" ht="15" customHeight="1">
      <c r="A10" s="14">
        <v>4</v>
      </c>
      <c r="B10" s="19" t="s">
        <v>88</v>
      </c>
      <c r="C10" s="20">
        <v>0</v>
      </c>
      <c r="D10" s="19" t="s">
        <v>89</v>
      </c>
      <c r="E10" s="20">
        <v>0</v>
      </c>
    </row>
    <row r="11" spans="1:5" ht="15" customHeight="1">
      <c r="A11" s="14">
        <v>5</v>
      </c>
      <c r="B11" s="19" t="s">
        <v>90</v>
      </c>
      <c r="C11" s="20">
        <v>0</v>
      </c>
      <c r="D11" s="19" t="s">
        <v>91</v>
      </c>
      <c r="E11" s="20">
        <v>9506.94</v>
      </c>
    </row>
    <row r="12" spans="1:5" ht="15" customHeight="1">
      <c r="A12" s="14">
        <v>6</v>
      </c>
      <c r="B12" s="19" t="s">
        <v>92</v>
      </c>
      <c r="C12" s="20">
        <v>0</v>
      </c>
      <c r="D12" s="19" t="s">
        <v>93</v>
      </c>
      <c r="E12" s="20">
        <v>0</v>
      </c>
    </row>
    <row r="13" spans="1:5" ht="15" customHeight="1">
      <c r="A13" s="14">
        <v>7</v>
      </c>
      <c r="B13" s="19" t="s">
        <v>94</v>
      </c>
      <c r="C13" s="20">
        <v>0</v>
      </c>
      <c r="D13" s="19" t="s">
        <v>95</v>
      </c>
      <c r="E13" s="20">
        <v>72.47800000000001</v>
      </c>
    </row>
    <row r="14" spans="1:5" ht="15" customHeight="1">
      <c r="A14" s="14">
        <v>8</v>
      </c>
      <c r="B14" s="19" t="s">
        <v>96</v>
      </c>
      <c r="C14" s="20" t="s">
        <v>96</v>
      </c>
      <c r="D14" s="19" t="s">
        <v>97</v>
      </c>
      <c r="E14" s="20">
        <f>5134.76-286</f>
        <v>4848.76</v>
      </c>
    </row>
    <row r="15" spans="1:5" ht="15" customHeight="1">
      <c r="A15" s="14">
        <v>9</v>
      </c>
      <c r="B15" s="19" t="s">
        <v>96</v>
      </c>
      <c r="C15" s="20" t="s">
        <v>96</v>
      </c>
      <c r="D15" s="19" t="s">
        <v>98</v>
      </c>
      <c r="E15" s="20">
        <v>0</v>
      </c>
    </row>
    <row r="16" spans="1:5" ht="15" customHeight="1">
      <c r="A16" s="14">
        <v>10</v>
      </c>
      <c r="B16" s="19" t="s">
        <v>96</v>
      </c>
      <c r="C16" s="20" t="s">
        <v>96</v>
      </c>
      <c r="D16" s="19" t="s">
        <v>99</v>
      </c>
      <c r="E16" s="20">
        <v>2991.81</v>
      </c>
    </row>
    <row r="17" spans="1:5" ht="15" customHeight="1">
      <c r="A17" s="14">
        <v>11</v>
      </c>
      <c r="B17" s="19" t="s">
        <v>96</v>
      </c>
      <c r="C17" s="20" t="s">
        <v>96</v>
      </c>
      <c r="D17" s="19" t="s">
        <v>100</v>
      </c>
      <c r="E17" s="20">
        <v>0</v>
      </c>
    </row>
    <row r="18" spans="1:5" ht="15" customHeight="1">
      <c r="A18" s="14">
        <v>12</v>
      </c>
      <c r="B18" s="19" t="s">
        <v>96</v>
      </c>
      <c r="C18" s="20" t="s">
        <v>96</v>
      </c>
      <c r="D18" s="19" t="s">
        <v>101</v>
      </c>
      <c r="E18" s="20">
        <v>2000</v>
      </c>
    </row>
    <row r="19" spans="1:5" ht="15" customHeight="1">
      <c r="A19" s="14">
        <v>13</v>
      </c>
      <c r="B19" s="19" t="s">
        <v>96</v>
      </c>
      <c r="C19" s="20" t="s">
        <v>96</v>
      </c>
      <c r="D19" s="19" t="s">
        <v>102</v>
      </c>
      <c r="E19" s="20">
        <v>0</v>
      </c>
    </row>
    <row r="20" spans="1:5" ht="15" customHeight="1">
      <c r="A20" s="14">
        <v>14</v>
      </c>
      <c r="B20" s="19" t="s">
        <v>96</v>
      </c>
      <c r="C20" s="20" t="s">
        <v>96</v>
      </c>
      <c r="D20" s="19" t="s">
        <v>103</v>
      </c>
      <c r="E20" s="20">
        <v>0</v>
      </c>
    </row>
    <row r="21" spans="1:5" ht="15" customHeight="1">
      <c r="A21" s="14">
        <v>15</v>
      </c>
      <c r="B21" s="19" t="s">
        <v>96</v>
      </c>
      <c r="C21" s="20" t="s">
        <v>96</v>
      </c>
      <c r="D21" s="19" t="s">
        <v>104</v>
      </c>
      <c r="E21" s="20">
        <v>0</v>
      </c>
    </row>
    <row r="22" spans="1:5" ht="15" customHeight="1">
      <c r="A22" s="14">
        <v>16</v>
      </c>
      <c r="B22" s="19" t="s">
        <v>96</v>
      </c>
      <c r="C22" s="20" t="s">
        <v>96</v>
      </c>
      <c r="D22" s="19" t="s">
        <v>105</v>
      </c>
      <c r="E22" s="20">
        <v>0</v>
      </c>
    </row>
    <row r="23" spans="1:5" ht="15" customHeight="1">
      <c r="A23" s="14">
        <v>17</v>
      </c>
      <c r="B23" s="19" t="s">
        <v>96</v>
      </c>
      <c r="C23" s="20" t="s">
        <v>96</v>
      </c>
      <c r="D23" s="19" t="s">
        <v>106</v>
      </c>
      <c r="E23" s="20">
        <v>0</v>
      </c>
    </row>
    <row r="24" spans="1:5" ht="15" customHeight="1">
      <c r="A24" s="14">
        <v>18</v>
      </c>
      <c r="B24" s="19" t="s">
        <v>96</v>
      </c>
      <c r="C24" s="20" t="s">
        <v>96</v>
      </c>
      <c r="D24" s="19" t="s">
        <v>107</v>
      </c>
      <c r="E24" s="20">
        <v>0</v>
      </c>
    </row>
    <row r="25" spans="1:5" ht="15" customHeight="1">
      <c r="A25" s="14">
        <v>19</v>
      </c>
      <c r="B25" s="19" t="s">
        <v>96</v>
      </c>
      <c r="C25" s="20" t="s">
        <v>96</v>
      </c>
      <c r="D25" s="19" t="s">
        <v>108</v>
      </c>
      <c r="E25" s="20">
        <v>0</v>
      </c>
    </row>
    <row r="26" spans="1:5" ht="15" customHeight="1">
      <c r="A26" s="14">
        <v>20</v>
      </c>
      <c r="B26" s="19" t="s">
        <v>96</v>
      </c>
      <c r="C26" s="20" t="s">
        <v>96</v>
      </c>
      <c r="D26" s="19" t="s">
        <v>109</v>
      </c>
      <c r="E26" s="20">
        <v>587.79</v>
      </c>
    </row>
    <row r="27" spans="1:5" ht="15" customHeight="1">
      <c r="A27" s="14">
        <v>21</v>
      </c>
      <c r="B27" s="19" t="s">
        <v>96</v>
      </c>
      <c r="C27" s="20" t="s">
        <v>96</v>
      </c>
      <c r="D27" s="19" t="s">
        <v>110</v>
      </c>
      <c r="E27" s="20">
        <v>0</v>
      </c>
    </row>
    <row r="28" spans="1:5" ht="15" customHeight="1">
      <c r="A28" s="14">
        <v>22</v>
      </c>
      <c r="B28" s="19" t="s">
        <v>96</v>
      </c>
      <c r="C28" s="20" t="s">
        <v>96</v>
      </c>
      <c r="D28" s="19" t="s">
        <v>111</v>
      </c>
      <c r="E28" s="20">
        <v>0</v>
      </c>
    </row>
    <row r="29" spans="1:5" ht="15" customHeight="1">
      <c r="A29" s="14">
        <v>23</v>
      </c>
      <c r="B29" s="19" t="s">
        <v>96</v>
      </c>
      <c r="C29" s="20" t="s">
        <v>96</v>
      </c>
      <c r="D29" s="19" t="s">
        <v>112</v>
      </c>
      <c r="E29" s="20">
        <v>0</v>
      </c>
    </row>
    <row r="30" spans="1:5" ht="15" customHeight="1">
      <c r="A30" s="14">
        <v>24</v>
      </c>
      <c r="B30" s="19" t="s">
        <v>96</v>
      </c>
      <c r="C30" s="20" t="s">
        <v>96</v>
      </c>
      <c r="D30" s="19" t="s">
        <v>113</v>
      </c>
      <c r="E30" s="20">
        <v>0</v>
      </c>
    </row>
    <row r="31" spans="1:5" ht="15" customHeight="1">
      <c r="A31" s="14">
        <v>25</v>
      </c>
      <c r="B31" s="19" t="s">
        <v>96</v>
      </c>
      <c r="C31" s="20" t="s">
        <v>96</v>
      </c>
      <c r="D31" s="19" t="s">
        <v>114</v>
      </c>
      <c r="E31" s="20">
        <v>7</v>
      </c>
    </row>
    <row r="32" spans="1:5" ht="15" customHeight="1">
      <c r="A32" s="14">
        <v>26</v>
      </c>
      <c r="B32" s="19" t="s">
        <v>96</v>
      </c>
      <c r="C32" s="20" t="s">
        <v>96</v>
      </c>
      <c r="D32" s="19" t="s">
        <v>115</v>
      </c>
      <c r="E32" s="20">
        <v>0</v>
      </c>
    </row>
    <row r="33" spans="1:5" ht="15" customHeight="1">
      <c r="A33" s="14">
        <v>27</v>
      </c>
      <c r="B33" s="19" t="s">
        <v>96</v>
      </c>
      <c r="C33" s="20" t="s">
        <v>96</v>
      </c>
      <c r="D33" s="19" t="s">
        <v>116</v>
      </c>
      <c r="E33" s="20">
        <v>0</v>
      </c>
    </row>
    <row r="34" spans="1:5" ht="15" customHeight="1">
      <c r="A34" s="14">
        <v>28</v>
      </c>
      <c r="B34" s="19" t="s">
        <v>96</v>
      </c>
      <c r="C34" s="20" t="s">
        <v>96</v>
      </c>
      <c r="D34" s="19" t="s">
        <v>117</v>
      </c>
      <c r="E34" s="20">
        <v>0</v>
      </c>
    </row>
    <row r="35" spans="1:5" ht="15" customHeight="1">
      <c r="A35" s="14">
        <v>29</v>
      </c>
      <c r="B35" s="19" t="s">
        <v>96</v>
      </c>
      <c r="C35" s="20" t="s">
        <v>96</v>
      </c>
      <c r="D35" s="19" t="s">
        <v>118</v>
      </c>
      <c r="E35" s="20">
        <v>0</v>
      </c>
    </row>
    <row r="36" spans="1:5" ht="15" customHeight="1">
      <c r="A36" s="14">
        <v>30</v>
      </c>
      <c r="B36" s="19" t="s">
        <v>119</v>
      </c>
      <c r="C36" s="20">
        <f>C7</f>
        <v>20557.69</v>
      </c>
      <c r="D36" s="19" t="s">
        <v>120</v>
      </c>
      <c r="E36" s="20">
        <f>SUM(E7:E35)</f>
        <v>20557.688000000002</v>
      </c>
    </row>
    <row r="37" spans="1:5" ht="15" customHeight="1">
      <c r="A37" s="14">
        <v>31</v>
      </c>
      <c r="B37" s="19" t="s">
        <v>121</v>
      </c>
      <c r="C37" s="20">
        <v>0</v>
      </c>
      <c r="D37" s="19" t="s">
        <v>122</v>
      </c>
      <c r="E37" s="20">
        <v>0</v>
      </c>
    </row>
    <row r="38" spans="1:5" ht="15" customHeight="1">
      <c r="A38" s="14">
        <v>32</v>
      </c>
      <c r="B38" s="19" t="s">
        <v>123</v>
      </c>
      <c r="C38" s="20">
        <v>0</v>
      </c>
      <c r="D38" s="19" t="s">
        <v>124</v>
      </c>
      <c r="E38" s="20">
        <v>0</v>
      </c>
    </row>
    <row r="39" spans="1:5" ht="15" customHeight="1">
      <c r="A39" s="14">
        <v>33</v>
      </c>
      <c r="B39" s="19" t="s">
        <v>125</v>
      </c>
      <c r="C39" s="20">
        <f>C36</f>
        <v>20557.69</v>
      </c>
      <c r="D39" s="19" t="s">
        <v>125</v>
      </c>
      <c r="E39" s="20">
        <f>E36</f>
        <v>20557.688000000002</v>
      </c>
    </row>
  </sheetData>
  <sheetProtection/>
  <mergeCells count="5">
    <mergeCell ref="A2:E2"/>
    <mergeCell ref="A3:C3"/>
    <mergeCell ref="A4:A5"/>
    <mergeCell ref="B4:C4"/>
    <mergeCell ref="D4:E4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zoomScaleSheetLayoutView="160" zoomScalePageLayoutView="0" workbookViewId="0" topLeftCell="A1">
      <selection activeCell="D7" sqref="D7"/>
    </sheetView>
  </sheetViews>
  <sheetFormatPr defaultColWidth="9.00390625" defaultRowHeight="15" customHeight="1"/>
  <cols>
    <col min="1" max="1" width="8.50390625" style="4" bestFit="1" customWidth="1"/>
    <col min="2" max="2" width="13.75390625" style="5" customWidth="1"/>
    <col min="3" max="3" width="42.125" style="5" bestFit="1" customWidth="1"/>
    <col min="4" max="7" width="10.00390625" style="6" customWidth="1"/>
    <col min="8" max="8" width="15.00390625" style="6" customWidth="1"/>
    <col min="9" max="11" width="10.00390625" style="6" customWidth="1"/>
    <col min="12" max="16384" width="7.50390625" style="7" customWidth="1"/>
  </cols>
  <sheetData>
    <row r="1" ht="15" customHeight="1">
      <c r="A1" s="1" t="s">
        <v>1</v>
      </c>
    </row>
    <row r="2" spans="1:11" s="9" customFormat="1" ht="37.5" customHeight="1">
      <c r="A2" s="23" t="s">
        <v>126</v>
      </c>
      <c r="B2" s="24">
        <f>""</f>
      </c>
      <c r="C2" s="24">
        <f>""</f>
      </c>
      <c r="D2" s="24">
        <f>""</f>
      </c>
      <c r="E2" s="24">
        <f>""</f>
      </c>
      <c r="F2" s="24">
        <f>""</f>
      </c>
      <c r="G2" s="24">
        <f>""</f>
      </c>
      <c r="H2" s="24">
        <f>""</f>
      </c>
      <c r="I2" s="24">
        <f>""</f>
      </c>
      <c r="J2" s="25">
        <f>""</f>
      </c>
      <c r="K2" s="24">
        <f>""</f>
      </c>
    </row>
    <row r="3" spans="1:11" s="9" customFormat="1" ht="15" customHeight="1">
      <c r="A3" s="26" t="s">
        <v>68</v>
      </c>
      <c r="B3" s="24">
        <f>""</f>
      </c>
      <c r="C3" s="24">
        <f>""</f>
      </c>
      <c r="D3" s="24">
        <f>""</f>
      </c>
      <c r="E3" s="24">
        <f>""</f>
      </c>
      <c r="F3" s="26" t="s">
        <v>127</v>
      </c>
      <c r="G3" s="24">
        <f>""</f>
      </c>
      <c r="H3" s="25" t="s">
        <v>69</v>
      </c>
      <c r="I3" s="24">
        <f>""</f>
      </c>
      <c r="J3" s="25" t="s">
        <v>70</v>
      </c>
      <c r="K3" s="24">
        <f>""</f>
      </c>
    </row>
    <row r="4" spans="1:11" s="9" customFormat="1" ht="15" customHeight="1">
      <c r="A4" s="27" t="s">
        <v>71</v>
      </c>
      <c r="B4" s="27" t="s">
        <v>128</v>
      </c>
      <c r="C4" s="27">
        <f>""</f>
      </c>
      <c r="D4" s="27" t="s">
        <v>129</v>
      </c>
      <c r="E4" s="27" t="s">
        <v>130</v>
      </c>
      <c r="F4" s="27" t="s">
        <v>131</v>
      </c>
      <c r="G4" s="27" t="s">
        <v>132</v>
      </c>
      <c r="H4" s="27">
        <f>""</f>
      </c>
      <c r="I4" s="27" t="s">
        <v>133</v>
      </c>
      <c r="J4" s="27" t="s">
        <v>134</v>
      </c>
      <c r="K4" s="27" t="s">
        <v>135</v>
      </c>
    </row>
    <row r="5" spans="1:11" s="9" customFormat="1" ht="15" customHeight="1">
      <c r="A5" s="27" t="s">
        <v>75</v>
      </c>
      <c r="B5" s="13" t="s">
        <v>136</v>
      </c>
      <c r="C5" s="13" t="s">
        <v>137</v>
      </c>
      <c r="D5" s="27">
        <f>""</f>
      </c>
      <c r="E5" s="27" t="s">
        <v>138</v>
      </c>
      <c r="F5" s="27" t="s">
        <v>139</v>
      </c>
      <c r="G5" s="13" t="s">
        <v>138</v>
      </c>
      <c r="H5" s="13" t="s">
        <v>140</v>
      </c>
      <c r="I5" s="27">
        <f>""</f>
      </c>
      <c r="J5" s="27">
        <f>""</f>
      </c>
      <c r="K5" s="27" t="s">
        <v>141</v>
      </c>
    </row>
    <row r="6" spans="1:11" s="9" customFormat="1" ht="15" customHeight="1">
      <c r="A6" s="13" t="s">
        <v>75</v>
      </c>
      <c r="B6" s="13" t="s">
        <v>78</v>
      </c>
      <c r="C6" s="13" t="s">
        <v>79</v>
      </c>
      <c r="D6" s="13" t="s">
        <v>80</v>
      </c>
      <c r="E6" s="13" t="s">
        <v>81</v>
      </c>
      <c r="F6" s="13" t="s">
        <v>142</v>
      </c>
      <c r="G6" s="13" t="s">
        <v>143</v>
      </c>
      <c r="H6" s="13" t="s">
        <v>144</v>
      </c>
      <c r="I6" s="13" t="s">
        <v>145</v>
      </c>
      <c r="J6" s="13" t="s">
        <v>146</v>
      </c>
      <c r="K6" s="13" t="s">
        <v>147</v>
      </c>
    </row>
    <row r="7" spans="1:11" ht="15" customHeight="1">
      <c r="A7" s="14">
        <v>1</v>
      </c>
      <c r="B7" s="19" t="s">
        <v>96</v>
      </c>
      <c r="C7" s="19" t="s">
        <v>148</v>
      </c>
      <c r="D7" s="21">
        <f>SUM(E7:F7)</f>
        <v>20557.688000000002</v>
      </c>
      <c r="E7" s="21">
        <f>E8+E13+E23+E33+E72+E93+E96+E99</f>
        <v>20557.688000000002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ht="15" customHeight="1">
      <c r="A8" s="14">
        <v>2</v>
      </c>
      <c r="B8" s="19" t="s">
        <v>149</v>
      </c>
      <c r="C8" s="19" t="s">
        <v>150</v>
      </c>
      <c r="D8" s="21">
        <f>SUM(E8:F8)</f>
        <v>542.91</v>
      </c>
      <c r="E8" s="21">
        <v>542.91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ht="15" customHeight="1">
      <c r="A9" s="14">
        <v>3</v>
      </c>
      <c r="B9" s="19" t="s">
        <v>151</v>
      </c>
      <c r="C9" s="19" t="s">
        <v>152</v>
      </c>
      <c r="D9" s="21">
        <f aca="true" t="shared" si="0" ref="D9:D92">SUM(E9:F9)</f>
        <v>542.91</v>
      </c>
      <c r="E9" s="21">
        <v>542.91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15" customHeight="1">
      <c r="A10" s="14">
        <v>4</v>
      </c>
      <c r="B10" s="19" t="s">
        <v>153</v>
      </c>
      <c r="C10" s="19" t="s">
        <v>28</v>
      </c>
      <c r="D10" s="21">
        <f t="shared" si="0"/>
        <v>447.91</v>
      </c>
      <c r="E10" s="21">
        <v>447.91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ht="15" customHeight="1">
      <c r="A11" s="14">
        <v>5</v>
      </c>
      <c r="B11" s="19" t="s">
        <v>154</v>
      </c>
      <c r="C11" s="19" t="s">
        <v>155</v>
      </c>
      <c r="D11" s="21">
        <f t="shared" si="0"/>
        <v>90</v>
      </c>
      <c r="E11" s="21">
        <v>90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ht="15" customHeight="1">
      <c r="A12" s="14">
        <v>6</v>
      </c>
      <c r="B12" s="19" t="s">
        <v>156</v>
      </c>
      <c r="C12" s="19" t="s">
        <v>157</v>
      </c>
      <c r="D12" s="21">
        <f t="shared" si="0"/>
        <v>5</v>
      </c>
      <c r="E12" s="21">
        <v>5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15" customHeight="1">
      <c r="A13" s="14">
        <v>7</v>
      </c>
      <c r="B13" s="19" t="s">
        <v>158</v>
      </c>
      <c r="C13" s="19" t="s">
        <v>159</v>
      </c>
      <c r="D13" s="21">
        <f t="shared" si="0"/>
        <v>9506.94</v>
      </c>
      <c r="E13" s="21">
        <f>E14+E16+E21</f>
        <v>9506.94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15" customHeight="1">
      <c r="A14" s="14">
        <v>8</v>
      </c>
      <c r="B14" s="19" t="s">
        <v>160</v>
      </c>
      <c r="C14" s="19" t="s">
        <v>161</v>
      </c>
      <c r="D14" s="21">
        <f t="shared" si="0"/>
        <v>5</v>
      </c>
      <c r="E14" s="21">
        <v>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ht="15" customHeight="1">
      <c r="A15" s="14">
        <v>9</v>
      </c>
      <c r="B15" s="19" t="s">
        <v>162</v>
      </c>
      <c r="C15" s="19" t="s">
        <v>155</v>
      </c>
      <c r="D15" s="21">
        <f t="shared" si="0"/>
        <v>5</v>
      </c>
      <c r="E15" s="21">
        <v>5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15" customHeight="1">
      <c r="A16" s="14">
        <v>10</v>
      </c>
      <c r="B16" s="19" t="s">
        <v>163</v>
      </c>
      <c r="C16" s="19" t="s">
        <v>164</v>
      </c>
      <c r="D16" s="21">
        <f t="shared" si="0"/>
        <v>8118.640000000001</v>
      </c>
      <c r="E16" s="21">
        <f>SUM(E17:E20)</f>
        <v>8118.640000000001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ht="15" customHeight="1">
      <c r="A17" s="14">
        <v>11</v>
      </c>
      <c r="B17" s="19" t="s">
        <v>165</v>
      </c>
      <c r="C17" s="19" t="s">
        <v>166</v>
      </c>
      <c r="D17" s="21">
        <f t="shared" si="0"/>
        <v>96.68</v>
      </c>
      <c r="E17" s="21">
        <v>96.68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15" customHeight="1">
      <c r="A18" s="14">
        <v>12</v>
      </c>
      <c r="B18" s="19" t="s">
        <v>167</v>
      </c>
      <c r="C18" s="19" t="s">
        <v>29</v>
      </c>
      <c r="D18" s="21">
        <f t="shared" si="0"/>
        <v>4702.7</v>
      </c>
      <c r="E18" s="21">
        <v>4702.7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15" customHeight="1">
      <c r="A19" s="14">
        <v>13</v>
      </c>
      <c r="B19" s="19" t="s">
        <v>168</v>
      </c>
      <c r="C19" s="19" t="s">
        <v>30</v>
      </c>
      <c r="D19" s="21">
        <f t="shared" si="0"/>
        <v>2056.82</v>
      </c>
      <c r="E19" s="21">
        <v>2056.82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15" customHeight="1">
      <c r="A20" s="14">
        <v>14</v>
      </c>
      <c r="B20" s="19" t="s">
        <v>169</v>
      </c>
      <c r="C20" s="19" t="s">
        <v>31</v>
      </c>
      <c r="D20" s="21">
        <f t="shared" si="0"/>
        <v>1262.44</v>
      </c>
      <c r="E20" s="21">
        <f>675.44+438+75+74</f>
        <v>1262.44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15" customHeight="1">
      <c r="A21" s="14">
        <v>15</v>
      </c>
      <c r="B21" s="19" t="s">
        <v>170</v>
      </c>
      <c r="C21" s="19" t="s">
        <v>171</v>
      </c>
      <c r="D21" s="21">
        <f t="shared" si="0"/>
        <v>1383.3</v>
      </c>
      <c r="E21" s="21">
        <v>1383.3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ht="15" customHeight="1">
      <c r="A22" s="14">
        <v>16</v>
      </c>
      <c r="B22" s="19" t="s">
        <v>172</v>
      </c>
      <c r="C22" s="19" t="s">
        <v>32</v>
      </c>
      <c r="D22" s="21">
        <f t="shared" si="0"/>
        <v>1383.3</v>
      </c>
      <c r="E22" s="21">
        <v>1383.3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ht="15" customHeight="1">
      <c r="A23" s="14">
        <v>17</v>
      </c>
      <c r="B23" s="19" t="s">
        <v>173</v>
      </c>
      <c r="C23" s="19" t="s">
        <v>174</v>
      </c>
      <c r="D23" s="21">
        <f t="shared" si="0"/>
        <v>72.47800000000001</v>
      </c>
      <c r="E23" s="21">
        <f>E24+E27+E29+E31</f>
        <v>72.47800000000001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</row>
    <row r="24" spans="1:11" ht="15" customHeight="1">
      <c r="A24" s="14">
        <v>18</v>
      </c>
      <c r="B24" s="19" t="s">
        <v>175</v>
      </c>
      <c r="C24" s="19" t="s">
        <v>176</v>
      </c>
      <c r="D24" s="21">
        <f t="shared" si="0"/>
        <v>18.6</v>
      </c>
      <c r="E24" s="21">
        <v>18.6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 ht="15" customHeight="1">
      <c r="A25" s="14">
        <v>19</v>
      </c>
      <c r="B25" s="19" t="s">
        <v>177</v>
      </c>
      <c r="C25" s="19" t="s">
        <v>34</v>
      </c>
      <c r="D25" s="21">
        <f t="shared" si="0"/>
        <v>15.6</v>
      </c>
      <c r="E25" s="21">
        <v>15.6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15" customHeight="1">
      <c r="A26" s="14">
        <v>20</v>
      </c>
      <c r="B26" s="19" t="s">
        <v>178</v>
      </c>
      <c r="C26" s="19" t="s">
        <v>179</v>
      </c>
      <c r="D26" s="21">
        <f t="shared" si="0"/>
        <v>3</v>
      </c>
      <c r="E26" s="21">
        <v>3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ht="15" customHeight="1">
      <c r="A27" s="14">
        <v>21</v>
      </c>
      <c r="B27" s="19" t="s">
        <v>287</v>
      </c>
      <c r="C27" s="19" t="s">
        <v>180</v>
      </c>
      <c r="D27" s="21">
        <f t="shared" si="0"/>
        <v>2.5</v>
      </c>
      <c r="E27" s="21">
        <f>E28</f>
        <v>2.5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ht="15" customHeight="1">
      <c r="A28" s="14">
        <v>22</v>
      </c>
      <c r="B28" s="19" t="s">
        <v>288</v>
      </c>
      <c r="C28" s="19" t="s">
        <v>181</v>
      </c>
      <c r="D28" s="21">
        <f t="shared" si="0"/>
        <v>2.5</v>
      </c>
      <c r="E28" s="21">
        <f>0+2.5</f>
        <v>2.5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ht="15" customHeight="1">
      <c r="A29" s="14">
        <v>23</v>
      </c>
      <c r="B29" s="19" t="s">
        <v>182</v>
      </c>
      <c r="C29" s="19" t="s">
        <v>183</v>
      </c>
      <c r="D29" s="21">
        <f t="shared" si="0"/>
        <v>3.66</v>
      </c>
      <c r="E29" s="21">
        <f>E30</f>
        <v>3.66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ht="15" customHeight="1">
      <c r="A30" s="14">
        <v>24</v>
      </c>
      <c r="B30" s="19" t="s">
        <v>184</v>
      </c>
      <c r="C30" s="19" t="s">
        <v>33</v>
      </c>
      <c r="D30" s="21">
        <f t="shared" si="0"/>
        <v>3.66</v>
      </c>
      <c r="E30" s="21">
        <v>3.66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ht="15" customHeight="1">
      <c r="A31" s="14">
        <v>25</v>
      </c>
      <c r="B31" s="19" t="s">
        <v>286</v>
      </c>
      <c r="C31" s="19" t="s">
        <v>185</v>
      </c>
      <c r="D31" s="21">
        <f t="shared" si="0"/>
        <v>47.718</v>
      </c>
      <c r="E31" s="21">
        <f>E32</f>
        <v>47.718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ht="15" customHeight="1">
      <c r="A32" s="14">
        <v>26</v>
      </c>
      <c r="B32" s="19" t="s">
        <v>289</v>
      </c>
      <c r="C32" s="19" t="s">
        <v>185</v>
      </c>
      <c r="D32" s="21">
        <f t="shared" si="0"/>
        <v>47.718</v>
      </c>
      <c r="E32" s="21">
        <f>0+2.5+0.4872+0.7308+44</f>
        <v>47.718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</row>
    <row r="33" spans="1:11" ht="15" customHeight="1">
      <c r="A33" s="14">
        <v>27</v>
      </c>
      <c r="B33" s="19" t="s">
        <v>186</v>
      </c>
      <c r="C33" s="19" t="s">
        <v>187</v>
      </c>
      <c r="D33" s="21">
        <f t="shared" si="0"/>
        <v>4848.76</v>
      </c>
      <c r="E33" s="21">
        <f>E34+E36+E42+E48+E51+E54+E57+E60+E63+E65+E67+E70+E40</f>
        <v>4848.76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ht="15" customHeight="1">
      <c r="A34" s="14">
        <v>28</v>
      </c>
      <c r="B34" s="19" t="s">
        <v>188</v>
      </c>
      <c r="C34" s="19" t="s">
        <v>189</v>
      </c>
      <c r="D34" s="21">
        <f t="shared" si="0"/>
        <v>191</v>
      </c>
      <c r="E34" s="21">
        <v>191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15" customHeight="1">
      <c r="A35" s="14">
        <v>29</v>
      </c>
      <c r="B35" s="19" t="s">
        <v>190</v>
      </c>
      <c r="C35" s="19" t="s">
        <v>191</v>
      </c>
      <c r="D35" s="21">
        <f t="shared" si="0"/>
        <v>191</v>
      </c>
      <c r="E35" s="21">
        <v>191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15" customHeight="1">
      <c r="A36" s="14">
        <v>30</v>
      </c>
      <c r="B36" s="19" t="s">
        <v>192</v>
      </c>
      <c r="C36" s="19" t="s">
        <v>193</v>
      </c>
      <c r="D36" s="21">
        <f t="shared" si="0"/>
        <v>2529.52</v>
      </c>
      <c r="E36" s="21">
        <v>2529.52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" customHeight="1">
      <c r="A37" s="14">
        <v>31</v>
      </c>
      <c r="B37" s="19" t="s">
        <v>194</v>
      </c>
      <c r="C37" s="19" t="s">
        <v>49</v>
      </c>
      <c r="D37" s="21">
        <f t="shared" si="0"/>
        <v>1158.02</v>
      </c>
      <c r="E37" s="21">
        <v>1158.02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 ht="15" customHeight="1">
      <c r="A38" s="14">
        <v>32</v>
      </c>
      <c r="B38" s="19" t="s">
        <v>195</v>
      </c>
      <c r="C38" s="19" t="s">
        <v>196</v>
      </c>
      <c r="D38" s="21">
        <f t="shared" si="0"/>
        <v>979.63</v>
      </c>
      <c r="E38" s="21">
        <v>979.63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</row>
    <row r="39" spans="1:11" ht="15" customHeight="1">
      <c r="A39" s="14">
        <v>33</v>
      </c>
      <c r="B39" s="19" t="s">
        <v>197</v>
      </c>
      <c r="C39" s="19" t="s">
        <v>198</v>
      </c>
      <c r="D39" s="21">
        <f t="shared" si="0"/>
        <v>391.87</v>
      </c>
      <c r="E39" s="21">
        <v>391.87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</row>
    <row r="40" spans="1:11" ht="15" customHeight="1">
      <c r="A40" s="14">
        <v>34</v>
      </c>
      <c r="B40" s="19" t="s">
        <v>290</v>
      </c>
      <c r="C40" s="19" t="s">
        <v>199</v>
      </c>
      <c r="D40" s="21">
        <f t="shared" si="0"/>
        <v>0</v>
      </c>
      <c r="E40" s="21">
        <f>E41</f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15" customHeight="1">
      <c r="A41" s="14">
        <v>35</v>
      </c>
      <c r="B41" s="19" t="s">
        <v>291</v>
      </c>
      <c r="C41" s="19" t="s">
        <v>200</v>
      </c>
      <c r="D41" s="21">
        <f t="shared" si="0"/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15" customHeight="1">
      <c r="A42" s="14">
        <v>36</v>
      </c>
      <c r="B42" s="19" t="s">
        <v>201</v>
      </c>
      <c r="C42" s="19" t="s">
        <v>202</v>
      </c>
      <c r="D42" s="21">
        <f t="shared" si="0"/>
        <v>1235.74</v>
      </c>
      <c r="E42" s="21">
        <f>SUM(E43:E47)</f>
        <v>1235.74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15" customHeight="1">
      <c r="A43" s="14">
        <v>37</v>
      </c>
      <c r="B43" s="19" t="s">
        <v>203</v>
      </c>
      <c r="C43" s="19" t="s">
        <v>47</v>
      </c>
      <c r="D43" s="21">
        <f t="shared" si="0"/>
        <v>52.239999999999995</v>
      </c>
      <c r="E43" s="21">
        <f>30.24+1+20+1</f>
        <v>52.239999999999995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  <row r="44" spans="1:11" ht="15" customHeight="1">
      <c r="A44" s="14">
        <v>38</v>
      </c>
      <c r="B44" s="19" t="s">
        <v>204</v>
      </c>
      <c r="C44" s="19" t="s">
        <v>205</v>
      </c>
      <c r="D44" s="21">
        <f t="shared" si="0"/>
        <v>122</v>
      </c>
      <c r="E44" s="21">
        <f>0+5+112+5</f>
        <v>122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</row>
    <row r="45" spans="1:11" ht="15" customHeight="1">
      <c r="A45" s="14">
        <v>39</v>
      </c>
      <c r="B45" s="19" t="s">
        <v>206</v>
      </c>
      <c r="C45" s="19" t="s">
        <v>37</v>
      </c>
      <c r="D45" s="21">
        <f t="shared" si="0"/>
        <v>234.5</v>
      </c>
      <c r="E45" s="21">
        <f>5.5+8+213+8</f>
        <v>234.5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ht="15" customHeight="1">
      <c r="A46" s="14">
        <v>40</v>
      </c>
      <c r="B46" s="19" t="s">
        <v>207</v>
      </c>
      <c r="C46" s="19" t="s">
        <v>38</v>
      </c>
      <c r="D46" s="21">
        <f t="shared" si="0"/>
        <v>816.8</v>
      </c>
      <c r="E46" s="21">
        <f>166.8+325+325</f>
        <v>816.8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</row>
    <row r="47" spans="1:11" ht="15" customHeight="1">
      <c r="A47" s="14">
        <v>41</v>
      </c>
      <c r="B47" s="19" t="s">
        <v>208</v>
      </c>
      <c r="C47" s="19" t="s">
        <v>39</v>
      </c>
      <c r="D47" s="21">
        <f t="shared" si="0"/>
        <v>10.2</v>
      </c>
      <c r="E47" s="21">
        <v>10.2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ht="15" customHeight="1">
      <c r="A48" s="14">
        <v>42</v>
      </c>
      <c r="B48" s="19" t="s">
        <v>209</v>
      </c>
      <c r="C48" s="19" t="s">
        <v>210</v>
      </c>
      <c r="D48" s="21">
        <f t="shared" si="0"/>
        <v>245.25</v>
      </c>
      <c r="E48" s="21">
        <f>SUM(E49:E50)</f>
        <v>245.25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ht="15" customHeight="1">
      <c r="A49" s="14">
        <v>43</v>
      </c>
      <c r="B49" s="19" t="s">
        <v>211</v>
      </c>
      <c r="C49" s="19" t="s">
        <v>45</v>
      </c>
      <c r="D49" s="21">
        <f t="shared" si="0"/>
        <v>241.75</v>
      </c>
      <c r="E49" s="21">
        <v>241.75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</row>
    <row r="50" spans="1:11" ht="15" customHeight="1">
      <c r="A50" s="14">
        <v>44</v>
      </c>
      <c r="B50" s="19" t="s">
        <v>212</v>
      </c>
      <c r="C50" s="19" t="s">
        <v>213</v>
      </c>
      <c r="D50" s="21">
        <f t="shared" si="0"/>
        <v>3.5</v>
      </c>
      <c r="E50" s="21">
        <f>0+3.5</f>
        <v>3.5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ht="15" customHeight="1">
      <c r="A51" s="14">
        <v>45</v>
      </c>
      <c r="B51" s="19" t="s">
        <v>214</v>
      </c>
      <c r="C51" s="19" t="s">
        <v>215</v>
      </c>
      <c r="D51" s="21">
        <f t="shared" si="0"/>
        <v>8.34</v>
      </c>
      <c r="E51" s="21">
        <f>SUM(E52:E53)</f>
        <v>8.34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</row>
    <row r="52" spans="1:11" ht="15" customHeight="1">
      <c r="A52" s="14">
        <v>46</v>
      </c>
      <c r="B52" s="19" t="s">
        <v>292</v>
      </c>
      <c r="C52" s="19" t="s">
        <v>216</v>
      </c>
      <c r="D52" s="21">
        <f t="shared" si="0"/>
        <v>1.1</v>
      </c>
      <c r="E52" s="21">
        <f>0+1.1</f>
        <v>1.1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 ht="15" customHeight="1">
      <c r="A53" s="14">
        <v>47</v>
      </c>
      <c r="B53" s="19" t="s">
        <v>217</v>
      </c>
      <c r="C53" s="19" t="s">
        <v>218</v>
      </c>
      <c r="D53" s="21">
        <f t="shared" si="0"/>
        <v>7.24</v>
      </c>
      <c r="E53" s="21">
        <v>7.24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</row>
    <row r="54" spans="1:11" ht="15" customHeight="1">
      <c r="A54" s="14">
        <v>48</v>
      </c>
      <c r="B54" s="19" t="s">
        <v>219</v>
      </c>
      <c r="C54" s="19" t="s">
        <v>220</v>
      </c>
      <c r="D54" s="21">
        <f t="shared" si="0"/>
        <v>83</v>
      </c>
      <c r="E54" s="21">
        <f>SUM(E55:E56)</f>
        <v>83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ht="15" customHeight="1">
      <c r="A55" s="14">
        <v>49</v>
      </c>
      <c r="B55" s="19" t="s">
        <v>293</v>
      </c>
      <c r="C55" s="19" t="s">
        <v>221</v>
      </c>
      <c r="D55" s="21">
        <f t="shared" si="0"/>
        <v>33</v>
      </c>
      <c r="E55" s="21">
        <f>0+33</f>
        <v>33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1" ht="15" customHeight="1">
      <c r="A56" s="14">
        <v>50</v>
      </c>
      <c r="B56" s="19" t="s">
        <v>222</v>
      </c>
      <c r="C56" s="19" t="s">
        <v>44</v>
      </c>
      <c r="D56" s="21">
        <f t="shared" si="0"/>
        <v>50</v>
      </c>
      <c r="E56" s="21">
        <v>50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</row>
    <row r="57" spans="1:11" ht="15" customHeight="1">
      <c r="A57" s="14">
        <v>51</v>
      </c>
      <c r="B57" s="19" t="s">
        <v>223</v>
      </c>
      <c r="C57" s="19" t="s">
        <v>224</v>
      </c>
      <c r="D57" s="21">
        <f t="shared" si="0"/>
        <v>87.28</v>
      </c>
      <c r="E57" s="21">
        <f>SUM(E58:E59)</f>
        <v>87.28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</row>
    <row r="58" spans="1:11" ht="15" customHeight="1">
      <c r="A58" s="14">
        <v>52</v>
      </c>
      <c r="B58" s="19" t="s">
        <v>225</v>
      </c>
      <c r="C58" s="19" t="s">
        <v>43</v>
      </c>
      <c r="D58" s="21">
        <f t="shared" si="0"/>
        <v>50.28</v>
      </c>
      <c r="E58" s="21">
        <f>31.28+19</f>
        <v>50.28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</row>
    <row r="59" spans="1:11" ht="15" customHeight="1">
      <c r="A59" s="14">
        <v>53</v>
      </c>
      <c r="B59" s="19" t="s">
        <v>226</v>
      </c>
      <c r="C59" s="19" t="s">
        <v>42</v>
      </c>
      <c r="D59" s="21">
        <f t="shared" si="0"/>
        <v>37</v>
      </c>
      <c r="E59" s="21">
        <f>10+27</f>
        <v>37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ht="15" customHeight="1">
      <c r="A60" s="14">
        <v>54</v>
      </c>
      <c r="B60" s="19" t="s">
        <v>294</v>
      </c>
      <c r="C60" s="19" t="s">
        <v>227</v>
      </c>
      <c r="D60" s="21">
        <f t="shared" si="0"/>
        <v>10</v>
      </c>
      <c r="E60" s="21">
        <f>SUM(E61:E62)</f>
        <v>10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ht="15" customHeight="1">
      <c r="A61" s="14">
        <v>55</v>
      </c>
      <c r="B61" s="19" t="s">
        <v>295</v>
      </c>
      <c r="C61" s="19" t="s">
        <v>228</v>
      </c>
      <c r="D61" s="21">
        <f t="shared" si="0"/>
        <v>6</v>
      </c>
      <c r="E61" s="21">
        <f>0+6</f>
        <v>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</row>
    <row r="62" spans="1:11" ht="15" customHeight="1">
      <c r="A62" s="14">
        <v>56</v>
      </c>
      <c r="B62" s="19" t="s">
        <v>296</v>
      </c>
      <c r="C62" s="19" t="s">
        <v>229</v>
      </c>
      <c r="D62" s="21">
        <f t="shared" si="0"/>
        <v>4</v>
      </c>
      <c r="E62" s="21">
        <f>0+4</f>
        <v>4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</row>
    <row r="63" spans="1:11" ht="15" customHeight="1">
      <c r="A63" s="14">
        <v>57</v>
      </c>
      <c r="B63" s="19" t="s">
        <v>297</v>
      </c>
      <c r="C63" s="19" t="s">
        <v>230</v>
      </c>
      <c r="D63" s="21">
        <f t="shared" si="0"/>
        <v>2</v>
      </c>
      <c r="E63" s="21">
        <f>SUM(E64)</f>
        <v>2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</row>
    <row r="64" spans="1:11" ht="15" customHeight="1">
      <c r="A64" s="14">
        <v>58</v>
      </c>
      <c r="B64" s="19" t="s">
        <v>298</v>
      </c>
      <c r="C64" s="19" t="s">
        <v>231</v>
      </c>
      <c r="D64" s="21">
        <f t="shared" si="0"/>
        <v>2</v>
      </c>
      <c r="E64" s="21">
        <f>0+2</f>
        <v>2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ht="15" customHeight="1">
      <c r="A65" s="14">
        <v>59</v>
      </c>
      <c r="B65" s="19" t="s">
        <v>232</v>
      </c>
      <c r="C65" s="19" t="s">
        <v>233</v>
      </c>
      <c r="D65" s="21">
        <f t="shared" si="0"/>
        <v>77.28</v>
      </c>
      <c r="E65" s="21">
        <f>SUM(E66)</f>
        <v>77.28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 ht="15" customHeight="1">
      <c r="A66" s="14">
        <v>60</v>
      </c>
      <c r="B66" s="19" t="s">
        <v>234</v>
      </c>
      <c r="C66" s="19" t="s">
        <v>41</v>
      </c>
      <c r="D66" s="21">
        <f t="shared" si="0"/>
        <v>77.28</v>
      </c>
      <c r="E66" s="21">
        <v>77.28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 ht="15" customHeight="1">
      <c r="A67" s="14">
        <v>61</v>
      </c>
      <c r="B67" s="19" t="s">
        <v>235</v>
      </c>
      <c r="C67" s="19" t="s">
        <v>236</v>
      </c>
      <c r="D67" s="21">
        <f t="shared" si="0"/>
        <v>80.35</v>
      </c>
      <c r="E67" s="21">
        <f>SUM(E68:E69)</f>
        <v>80.35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ht="15" customHeight="1">
      <c r="A68" s="14">
        <v>62</v>
      </c>
      <c r="B68" s="19" t="s">
        <v>237</v>
      </c>
      <c r="C68" s="19" t="s">
        <v>155</v>
      </c>
      <c r="D68" s="21">
        <f t="shared" si="0"/>
        <v>10</v>
      </c>
      <c r="E68" s="21">
        <v>10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</row>
    <row r="69" spans="1:11" ht="15" customHeight="1">
      <c r="A69" s="14">
        <v>63</v>
      </c>
      <c r="B69" s="19" t="s">
        <v>238</v>
      </c>
      <c r="C69" s="19" t="s">
        <v>48</v>
      </c>
      <c r="D69" s="21">
        <f t="shared" si="0"/>
        <v>70.35</v>
      </c>
      <c r="E69" s="21">
        <v>70.35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 ht="15" customHeight="1">
      <c r="A70" s="14">
        <v>64</v>
      </c>
      <c r="B70" s="19" t="s">
        <v>299</v>
      </c>
      <c r="C70" s="19" t="s">
        <v>239</v>
      </c>
      <c r="D70" s="21">
        <f t="shared" si="0"/>
        <v>299</v>
      </c>
      <c r="E70" s="21">
        <f>SUM(E71)</f>
        <v>299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</row>
    <row r="71" spans="1:11" ht="15" customHeight="1">
      <c r="A71" s="14">
        <v>65</v>
      </c>
      <c r="B71" s="19" t="s">
        <v>300</v>
      </c>
      <c r="C71" s="19" t="s">
        <v>240</v>
      </c>
      <c r="D71" s="21">
        <f t="shared" si="0"/>
        <v>299</v>
      </c>
      <c r="E71" s="21">
        <f>0+59+240</f>
        <v>299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</row>
    <row r="72" spans="1:11" ht="15" customHeight="1">
      <c r="A72" s="14">
        <v>66</v>
      </c>
      <c r="B72" s="19" t="s">
        <v>241</v>
      </c>
      <c r="C72" s="19" t="s">
        <v>242</v>
      </c>
      <c r="D72" s="21">
        <f t="shared" si="0"/>
        <v>2991.8100000000004</v>
      </c>
      <c r="E72" s="21">
        <f>E73+E75+E78+E83+E86+E89+E91</f>
        <v>2991.8100000000004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ht="15" customHeight="1">
      <c r="A73" s="14">
        <v>67</v>
      </c>
      <c r="B73" s="19" t="s">
        <v>243</v>
      </c>
      <c r="C73" s="19" t="s">
        <v>244</v>
      </c>
      <c r="D73" s="21">
        <f t="shared" si="0"/>
        <v>1</v>
      </c>
      <c r="E73" s="21">
        <v>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</row>
    <row r="74" spans="1:11" ht="15" customHeight="1">
      <c r="A74" s="14">
        <v>68</v>
      </c>
      <c r="B74" s="19" t="s">
        <v>245</v>
      </c>
      <c r="C74" s="19" t="s">
        <v>57</v>
      </c>
      <c r="D74" s="21">
        <f t="shared" si="0"/>
        <v>1</v>
      </c>
      <c r="E74" s="21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1" ht="15" customHeight="1">
      <c r="A75" s="14">
        <v>69</v>
      </c>
      <c r="B75" s="19" t="s">
        <v>246</v>
      </c>
      <c r="C75" s="19" t="s">
        <v>247</v>
      </c>
      <c r="D75" s="21">
        <f t="shared" si="0"/>
        <v>258.93</v>
      </c>
      <c r="E75" s="21">
        <f>SUM(E76:E77)</f>
        <v>258.93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1" ht="15" customHeight="1">
      <c r="A76" s="14">
        <v>70</v>
      </c>
      <c r="B76" s="19" t="s">
        <v>248</v>
      </c>
      <c r="C76" s="19" t="s">
        <v>56</v>
      </c>
      <c r="D76" s="21">
        <f t="shared" si="0"/>
        <v>207.3</v>
      </c>
      <c r="E76" s="21">
        <v>207.3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</row>
    <row r="77" spans="1:11" ht="15" customHeight="1">
      <c r="A77" s="14">
        <v>71</v>
      </c>
      <c r="B77" s="19" t="s">
        <v>301</v>
      </c>
      <c r="C77" s="19" t="s">
        <v>249</v>
      </c>
      <c r="D77" s="21">
        <f t="shared" si="0"/>
        <v>51.629999999999995</v>
      </c>
      <c r="E77" s="21">
        <f>0+29+22.63</f>
        <v>51.629999999999995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 ht="15" customHeight="1">
      <c r="A78" s="14">
        <v>72</v>
      </c>
      <c r="B78" s="19" t="s">
        <v>250</v>
      </c>
      <c r="C78" s="19" t="s">
        <v>251</v>
      </c>
      <c r="D78" s="21">
        <f t="shared" si="0"/>
        <v>804.48</v>
      </c>
      <c r="E78" s="21">
        <f>SUM(E79:E82)</f>
        <v>804.48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</row>
    <row r="79" spans="1:11" ht="15" customHeight="1">
      <c r="A79" s="14">
        <v>73</v>
      </c>
      <c r="B79" s="19" t="s">
        <v>252</v>
      </c>
      <c r="C79" s="19" t="s">
        <v>55</v>
      </c>
      <c r="D79" s="21">
        <f t="shared" si="0"/>
        <v>8.25</v>
      </c>
      <c r="E79" s="21">
        <v>8.25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</row>
    <row r="80" spans="1:11" ht="15" customHeight="1">
      <c r="A80" s="14">
        <v>74</v>
      </c>
      <c r="B80" s="19" t="s">
        <v>253</v>
      </c>
      <c r="C80" s="19" t="s">
        <v>254</v>
      </c>
      <c r="D80" s="21">
        <f t="shared" si="0"/>
        <v>2.5</v>
      </c>
      <c r="E80" s="21">
        <v>2.5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 ht="15" customHeight="1">
      <c r="A81" s="14">
        <v>75</v>
      </c>
      <c r="B81" s="19" t="s">
        <v>255</v>
      </c>
      <c r="C81" s="19" t="s">
        <v>54</v>
      </c>
      <c r="D81" s="21">
        <f t="shared" si="0"/>
        <v>790.78</v>
      </c>
      <c r="E81" s="21">
        <f>180+439.35+171.43</f>
        <v>790.78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 ht="15" customHeight="1">
      <c r="A82" s="14">
        <v>76</v>
      </c>
      <c r="B82" s="19" t="s">
        <v>302</v>
      </c>
      <c r="C82" s="19" t="s">
        <v>256</v>
      </c>
      <c r="D82" s="21">
        <f t="shared" si="0"/>
        <v>2.95</v>
      </c>
      <c r="E82" s="21">
        <f>0+2.95</f>
        <v>2.95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</row>
    <row r="83" spans="1:11" ht="15" customHeight="1">
      <c r="A83" s="14">
        <v>77</v>
      </c>
      <c r="B83" s="19" t="s">
        <v>257</v>
      </c>
      <c r="C83" s="19" t="s">
        <v>258</v>
      </c>
      <c r="D83" s="21">
        <f t="shared" si="0"/>
        <v>829.1600000000001</v>
      </c>
      <c r="E83" s="21">
        <f>SUM(E84:E85)</f>
        <v>829.1600000000001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 ht="15" customHeight="1">
      <c r="A84" s="14">
        <v>78</v>
      </c>
      <c r="B84" s="19" t="s">
        <v>259</v>
      </c>
      <c r="C84" s="19" t="s">
        <v>53</v>
      </c>
      <c r="D84" s="21">
        <f t="shared" si="0"/>
        <v>808.96</v>
      </c>
      <c r="E84" s="21">
        <f>559.96+249</f>
        <v>808.96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 ht="15" customHeight="1">
      <c r="A85" s="14">
        <v>79</v>
      </c>
      <c r="B85" s="19" t="s">
        <v>260</v>
      </c>
      <c r="C85" s="19" t="s">
        <v>52</v>
      </c>
      <c r="D85" s="21">
        <f t="shared" si="0"/>
        <v>20.2</v>
      </c>
      <c r="E85" s="21">
        <v>20.2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</row>
    <row r="86" spans="1:11" ht="15" customHeight="1">
      <c r="A86" s="14">
        <v>80</v>
      </c>
      <c r="B86" s="19" t="s">
        <v>261</v>
      </c>
      <c r="C86" s="19" t="s">
        <v>262</v>
      </c>
      <c r="D86" s="21">
        <f t="shared" si="0"/>
        <v>1008.24</v>
      </c>
      <c r="E86" s="21">
        <v>1008.24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 ht="15" customHeight="1">
      <c r="A87" s="14">
        <v>81</v>
      </c>
      <c r="B87" s="19" t="s">
        <v>263</v>
      </c>
      <c r="C87" s="19" t="s">
        <v>50</v>
      </c>
      <c r="D87" s="21">
        <f t="shared" si="0"/>
        <v>2.34</v>
      </c>
      <c r="E87" s="21">
        <v>2.34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 ht="15" customHeight="1">
      <c r="A88" s="14">
        <v>82</v>
      </c>
      <c r="B88" s="19" t="s">
        <v>264</v>
      </c>
      <c r="C88" s="19" t="s">
        <v>51</v>
      </c>
      <c r="D88" s="21">
        <f t="shared" si="0"/>
        <v>1005.9</v>
      </c>
      <c r="E88" s="21">
        <v>1005.9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11" ht="15" customHeight="1">
      <c r="A89" s="14">
        <v>83</v>
      </c>
      <c r="B89" s="19" t="s">
        <v>303</v>
      </c>
      <c r="C89" s="19" t="s">
        <v>265</v>
      </c>
      <c r="D89" s="21">
        <f t="shared" si="0"/>
        <v>31</v>
      </c>
      <c r="E89" s="21">
        <f>SUM(E90)</f>
        <v>31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 ht="15" customHeight="1">
      <c r="A90" s="14">
        <v>84</v>
      </c>
      <c r="B90" s="19" t="s">
        <v>304</v>
      </c>
      <c r="C90" s="19" t="s">
        <v>267</v>
      </c>
      <c r="D90" s="21">
        <f t="shared" si="0"/>
        <v>31</v>
      </c>
      <c r="E90" s="21">
        <f>0+20+11</f>
        <v>31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 ht="15" customHeight="1">
      <c r="A91" s="14">
        <v>85</v>
      </c>
      <c r="B91" s="19" t="s">
        <v>268</v>
      </c>
      <c r="C91" s="19" t="s">
        <v>269</v>
      </c>
      <c r="D91" s="21">
        <f t="shared" si="0"/>
        <v>59</v>
      </c>
      <c r="E91" s="21">
        <f>SUM(E92)</f>
        <v>59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 ht="15" customHeight="1">
      <c r="A92" s="14">
        <v>86</v>
      </c>
      <c r="B92" s="19" t="s">
        <v>270</v>
      </c>
      <c r="C92" s="19" t="s">
        <v>61</v>
      </c>
      <c r="D92" s="21">
        <f t="shared" si="0"/>
        <v>59</v>
      </c>
      <c r="E92" s="21">
        <f>16+17+13+13</f>
        <v>59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1" ht="15" customHeight="1">
      <c r="A93" s="14">
        <v>87</v>
      </c>
      <c r="B93" s="19" t="s">
        <v>271</v>
      </c>
      <c r="C93" s="19" t="s">
        <v>272</v>
      </c>
      <c r="D93" s="21">
        <f aca="true" t="shared" si="1" ref="D93:D102">SUM(E93:F93)</f>
        <v>2000</v>
      </c>
      <c r="E93" s="21">
        <v>2000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</row>
    <row r="94" spans="1:11" ht="15" customHeight="1">
      <c r="A94" s="14">
        <v>88</v>
      </c>
      <c r="B94" s="19" t="s">
        <v>273</v>
      </c>
      <c r="C94" s="19" t="s">
        <v>274</v>
      </c>
      <c r="D94" s="21">
        <f t="shared" si="1"/>
        <v>2000</v>
      </c>
      <c r="E94" s="21">
        <v>2000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1" ht="15" customHeight="1">
      <c r="A95" s="14">
        <v>89</v>
      </c>
      <c r="B95" s="19" t="s">
        <v>275</v>
      </c>
      <c r="C95" s="19" t="s">
        <v>276</v>
      </c>
      <c r="D95" s="21">
        <f t="shared" si="1"/>
        <v>2000</v>
      </c>
      <c r="E95" s="21">
        <v>2000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</row>
    <row r="96" spans="1:11" ht="15" customHeight="1">
      <c r="A96" s="14">
        <v>90</v>
      </c>
      <c r="B96" s="19" t="s">
        <v>277</v>
      </c>
      <c r="C96" s="19" t="s">
        <v>278</v>
      </c>
      <c r="D96" s="21">
        <f t="shared" si="1"/>
        <v>587.79</v>
      </c>
      <c r="E96" s="21">
        <v>587.79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 ht="15" customHeight="1">
      <c r="A97" s="14">
        <v>91</v>
      </c>
      <c r="B97" s="19" t="s">
        <v>279</v>
      </c>
      <c r="C97" s="19" t="s">
        <v>280</v>
      </c>
      <c r="D97" s="21">
        <f t="shared" si="1"/>
        <v>587.79</v>
      </c>
      <c r="E97" s="21">
        <v>587.79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</row>
    <row r="98" spans="1:11" ht="15" customHeight="1">
      <c r="A98" s="14">
        <v>92</v>
      </c>
      <c r="B98" s="19" t="s">
        <v>281</v>
      </c>
      <c r="C98" s="19" t="s">
        <v>62</v>
      </c>
      <c r="D98" s="21">
        <f t="shared" si="1"/>
        <v>587.79</v>
      </c>
      <c r="E98" s="21">
        <v>587.79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</row>
    <row r="99" spans="1:11" ht="15" customHeight="1">
      <c r="A99" s="14">
        <v>93</v>
      </c>
      <c r="B99" s="19" t="s">
        <v>305</v>
      </c>
      <c r="C99" s="19" t="s">
        <v>282</v>
      </c>
      <c r="D99" s="21">
        <f t="shared" si="1"/>
        <v>7</v>
      </c>
      <c r="E99" s="21">
        <f>SUM(E100)</f>
        <v>7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 ht="15" customHeight="1">
      <c r="A100" s="14">
        <v>94</v>
      </c>
      <c r="B100" s="19" t="s">
        <v>306</v>
      </c>
      <c r="C100" s="19" t="s">
        <v>283</v>
      </c>
      <c r="D100" s="21">
        <f t="shared" si="1"/>
        <v>7</v>
      </c>
      <c r="E100" s="21">
        <f>SUM(E101:E102)</f>
        <v>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ht="15" customHeight="1">
      <c r="A101" s="14">
        <v>95</v>
      </c>
      <c r="B101" s="19" t="s">
        <v>307</v>
      </c>
      <c r="C101" s="19" t="s">
        <v>284</v>
      </c>
      <c r="D101" s="21">
        <f t="shared" si="1"/>
        <v>6</v>
      </c>
      <c r="E101" s="21">
        <f>0+6</f>
        <v>6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1" ht="15" customHeight="1">
      <c r="A102" s="14">
        <v>96</v>
      </c>
      <c r="B102" s="19" t="s">
        <v>308</v>
      </c>
      <c r="C102" s="19" t="s">
        <v>285</v>
      </c>
      <c r="D102" s="21">
        <f t="shared" si="1"/>
        <v>1</v>
      </c>
      <c r="E102" s="21">
        <f>0+1</f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</row>
  </sheetData>
  <sheetProtection/>
  <mergeCells count="13">
    <mergeCell ref="A4:A5"/>
    <mergeCell ref="B4:C4"/>
    <mergeCell ref="D4:D5"/>
    <mergeCell ref="E4:E5"/>
    <mergeCell ref="A2:K2"/>
    <mergeCell ref="A3:G3"/>
    <mergeCell ref="H3:I3"/>
    <mergeCell ref="J3:K3"/>
    <mergeCell ref="K4:K5"/>
    <mergeCell ref="F4:F5"/>
    <mergeCell ref="G4:H4"/>
    <mergeCell ref="I4:I5"/>
    <mergeCell ref="J4:J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E7" sqref="E7:F7"/>
    </sheetView>
  </sheetViews>
  <sheetFormatPr defaultColWidth="9.00390625" defaultRowHeight="15" customHeight="1"/>
  <cols>
    <col min="1" max="1" width="6.25390625" style="10" customWidth="1"/>
    <col min="2" max="2" width="14.375" style="11" customWidth="1"/>
    <col min="3" max="3" width="42.125" style="11" bestFit="1" customWidth="1"/>
    <col min="4" max="9" width="12.50390625" style="12" customWidth="1"/>
    <col min="10" max="11" width="7.50390625" style="9" customWidth="1"/>
    <col min="12" max="18" width="7.50390625" style="9" hidden="1" customWidth="1"/>
    <col min="19" max="16384" width="7.50390625" style="9" customWidth="1"/>
  </cols>
  <sheetData>
    <row r="1" ht="15" customHeight="1">
      <c r="A1" s="1" t="s">
        <v>6</v>
      </c>
    </row>
    <row r="2" spans="1:9" ht="37.5" customHeight="1">
      <c r="A2" s="23" t="s">
        <v>309</v>
      </c>
      <c r="B2" s="24">
        <f>""</f>
      </c>
      <c r="C2" s="24">
        <f>""</f>
      </c>
      <c r="D2" s="24">
        <f>""</f>
      </c>
      <c r="E2" s="24">
        <f>""</f>
      </c>
      <c r="F2" s="24">
        <f>""</f>
      </c>
      <c r="G2" s="24">
        <f>""</f>
      </c>
      <c r="H2" s="25">
        <f>""</f>
      </c>
      <c r="I2" s="24">
        <f>""</f>
      </c>
    </row>
    <row r="3" spans="1:9" ht="15" customHeight="1">
      <c r="A3" s="26" t="s">
        <v>68</v>
      </c>
      <c r="B3" s="24">
        <f>""</f>
      </c>
      <c r="C3" s="24">
        <f>""</f>
      </c>
      <c r="D3" s="24">
        <f>""</f>
      </c>
      <c r="E3" s="26" t="s">
        <v>127</v>
      </c>
      <c r="F3" s="25" t="s">
        <v>69</v>
      </c>
      <c r="G3" s="24">
        <f>""</f>
      </c>
      <c r="H3" s="25" t="s">
        <v>70</v>
      </c>
      <c r="I3" s="24">
        <f>""</f>
      </c>
    </row>
    <row r="4" spans="1:9" ht="15" customHeight="1">
      <c r="A4" s="27" t="s">
        <v>71</v>
      </c>
      <c r="B4" s="27" t="s">
        <v>128</v>
      </c>
      <c r="C4" s="27">
        <f>""</f>
      </c>
      <c r="D4" s="27" t="s">
        <v>310</v>
      </c>
      <c r="E4" s="27" t="s">
        <v>311</v>
      </c>
      <c r="F4" s="27" t="s">
        <v>312</v>
      </c>
      <c r="G4" s="27" t="s">
        <v>313</v>
      </c>
      <c r="H4" s="27" t="s">
        <v>314</v>
      </c>
      <c r="I4" s="27" t="s">
        <v>315</v>
      </c>
    </row>
    <row r="5" spans="1:9" ht="15" customHeight="1">
      <c r="A5" s="27" t="s">
        <v>75</v>
      </c>
      <c r="B5" s="13" t="s">
        <v>136</v>
      </c>
      <c r="C5" s="13" t="s">
        <v>137</v>
      </c>
      <c r="D5" s="27">
        <f>""</f>
      </c>
      <c r="E5" s="27" t="s">
        <v>139</v>
      </c>
      <c r="F5" s="27" t="s">
        <v>316</v>
      </c>
      <c r="G5" s="27">
        <f>""</f>
      </c>
      <c r="H5" s="27">
        <f>""</f>
      </c>
      <c r="I5" s="27" t="s">
        <v>141</v>
      </c>
    </row>
    <row r="6" spans="1:9" ht="15" customHeight="1">
      <c r="A6" s="13" t="s">
        <v>75</v>
      </c>
      <c r="B6" s="13" t="s">
        <v>78</v>
      </c>
      <c r="C6" s="13" t="s">
        <v>79</v>
      </c>
      <c r="D6" s="13" t="s">
        <v>80</v>
      </c>
      <c r="E6" s="13" t="s">
        <v>81</v>
      </c>
      <c r="F6" s="13" t="s">
        <v>142</v>
      </c>
      <c r="G6" s="13" t="s">
        <v>143</v>
      </c>
      <c r="H6" s="13" t="s">
        <v>144</v>
      </c>
      <c r="I6" s="13" t="s">
        <v>145</v>
      </c>
    </row>
    <row r="7" spans="1:9" ht="15" customHeight="1">
      <c r="A7" s="14">
        <v>1</v>
      </c>
      <c r="B7" s="15" t="s">
        <v>96</v>
      </c>
      <c r="C7" s="15" t="s">
        <v>148</v>
      </c>
      <c r="D7" s="16">
        <f>E7+F7</f>
        <v>20557.688000000002</v>
      </c>
      <c r="E7" s="16">
        <f>E8+E13+E23+E33+E72+E93+E96+E99</f>
        <v>11098.310000000001</v>
      </c>
      <c r="F7" s="16">
        <f>F8+F13+F23+F33+F72+F93+F96+F99</f>
        <v>9459.378</v>
      </c>
      <c r="G7" s="16">
        <v>0</v>
      </c>
      <c r="H7" s="16">
        <v>0</v>
      </c>
      <c r="I7" s="16">
        <v>0</v>
      </c>
    </row>
    <row r="8" spans="1:18" ht="15" customHeight="1">
      <c r="A8" s="14">
        <v>2</v>
      </c>
      <c r="B8" s="15" t="s">
        <v>149</v>
      </c>
      <c r="C8" s="15" t="s">
        <v>150</v>
      </c>
      <c r="D8" s="16">
        <f>E8+F8</f>
        <v>542.91</v>
      </c>
      <c r="E8" s="16">
        <v>447.91</v>
      </c>
      <c r="F8" s="16">
        <f aca="true" t="shared" si="0" ref="F8:F71">R8-E8</f>
        <v>94.99999999999994</v>
      </c>
      <c r="G8" s="16">
        <v>0</v>
      </c>
      <c r="H8" s="16">
        <v>0</v>
      </c>
      <c r="I8" s="16">
        <v>0</v>
      </c>
      <c r="L8" s="11" t="s">
        <v>149</v>
      </c>
      <c r="M8" s="11" t="s">
        <v>150</v>
      </c>
      <c r="Q8" s="9" t="b">
        <f>B8=L8</f>
        <v>1</v>
      </c>
      <c r="R8" s="12">
        <v>542.91</v>
      </c>
    </row>
    <row r="9" spans="1:18" ht="15" customHeight="1">
      <c r="A9" s="14">
        <v>3</v>
      </c>
      <c r="B9" s="15" t="s">
        <v>151</v>
      </c>
      <c r="C9" s="15" t="s">
        <v>152</v>
      </c>
      <c r="D9" s="16">
        <f aca="true" t="shared" si="1" ref="D9:D72">E9+F9</f>
        <v>542.91</v>
      </c>
      <c r="E9" s="16">
        <v>447.91</v>
      </c>
      <c r="F9" s="16">
        <f t="shared" si="0"/>
        <v>94.99999999999994</v>
      </c>
      <c r="G9" s="16">
        <v>0</v>
      </c>
      <c r="H9" s="16">
        <v>0</v>
      </c>
      <c r="I9" s="16">
        <v>0</v>
      </c>
      <c r="L9" s="11" t="s">
        <v>151</v>
      </c>
      <c r="M9" s="11" t="s">
        <v>152</v>
      </c>
      <c r="Q9" s="9" t="b">
        <f aca="true" t="shared" si="2" ref="Q9:Q72">B9=L9</f>
        <v>1</v>
      </c>
      <c r="R9" s="12">
        <v>542.91</v>
      </c>
    </row>
    <row r="10" spans="1:18" ht="15" customHeight="1">
      <c r="A10" s="14">
        <v>4</v>
      </c>
      <c r="B10" s="15" t="s">
        <v>153</v>
      </c>
      <c r="C10" s="15" t="s">
        <v>28</v>
      </c>
      <c r="D10" s="16">
        <f t="shared" si="1"/>
        <v>447.91</v>
      </c>
      <c r="E10" s="16">
        <v>447.91</v>
      </c>
      <c r="F10" s="16">
        <f t="shared" si="0"/>
        <v>0</v>
      </c>
      <c r="G10" s="16">
        <v>0</v>
      </c>
      <c r="H10" s="16">
        <v>0</v>
      </c>
      <c r="I10" s="16">
        <v>0</v>
      </c>
      <c r="L10" s="11" t="s">
        <v>153</v>
      </c>
      <c r="M10" s="11" t="s">
        <v>28</v>
      </c>
      <c r="Q10" s="9" t="b">
        <f t="shared" si="2"/>
        <v>1</v>
      </c>
      <c r="R10" s="12">
        <v>447.91</v>
      </c>
    </row>
    <row r="11" spans="1:18" ht="15" customHeight="1">
      <c r="A11" s="14">
        <v>5</v>
      </c>
      <c r="B11" s="15" t="s">
        <v>154</v>
      </c>
      <c r="C11" s="15" t="s">
        <v>155</v>
      </c>
      <c r="D11" s="16">
        <f t="shared" si="1"/>
        <v>90</v>
      </c>
      <c r="E11" s="16">
        <v>0</v>
      </c>
      <c r="F11" s="16">
        <f t="shared" si="0"/>
        <v>90</v>
      </c>
      <c r="G11" s="16">
        <v>0</v>
      </c>
      <c r="H11" s="16">
        <v>0</v>
      </c>
      <c r="I11" s="16">
        <v>0</v>
      </c>
      <c r="L11" s="11" t="s">
        <v>154</v>
      </c>
      <c r="M11" s="11" t="s">
        <v>155</v>
      </c>
      <c r="Q11" s="9" t="b">
        <f t="shared" si="2"/>
        <v>1</v>
      </c>
      <c r="R11" s="12">
        <v>90</v>
      </c>
    </row>
    <row r="12" spans="1:18" ht="15" customHeight="1">
      <c r="A12" s="14">
        <v>6</v>
      </c>
      <c r="B12" s="15" t="s">
        <v>156</v>
      </c>
      <c r="C12" s="15" t="s">
        <v>157</v>
      </c>
      <c r="D12" s="16">
        <f t="shared" si="1"/>
        <v>5</v>
      </c>
      <c r="E12" s="16">
        <v>0</v>
      </c>
      <c r="F12" s="16">
        <f t="shared" si="0"/>
        <v>5</v>
      </c>
      <c r="G12" s="16">
        <v>0</v>
      </c>
      <c r="H12" s="16">
        <v>0</v>
      </c>
      <c r="I12" s="16">
        <v>0</v>
      </c>
      <c r="L12" s="11" t="s">
        <v>156</v>
      </c>
      <c r="M12" s="11" t="s">
        <v>157</v>
      </c>
      <c r="Q12" s="9" t="b">
        <f t="shared" si="2"/>
        <v>1</v>
      </c>
      <c r="R12" s="12">
        <v>5</v>
      </c>
    </row>
    <row r="13" spans="1:18" ht="15" customHeight="1">
      <c r="A13" s="14">
        <v>7</v>
      </c>
      <c r="B13" s="15" t="s">
        <v>158</v>
      </c>
      <c r="C13" s="15" t="s">
        <v>159</v>
      </c>
      <c r="D13" s="16">
        <f t="shared" si="1"/>
        <v>9506.94</v>
      </c>
      <c r="E13" s="16">
        <v>6524.85</v>
      </c>
      <c r="F13" s="16">
        <f t="shared" si="0"/>
        <v>2982.09</v>
      </c>
      <c r="G13" s="16">
        <v>0</v>
      </c>
      <c r="H13" s="16">
        <v>0</v>
      </c>
      <c r="I13" s="16">
        <v>0</v>
      </c>
      <c r="L13" s="11" t="s">
        <v>158</v>
      </c>
      <c r="M13" s="11" t="s">
        <v>159</v>
      </c>
      <c r="Q13" s="9" t="b">
        <f t="shared" si="2"/>
        <v>1</v>
      </c>
      <c r="R13" s="12">
        <f>R14+R16+R21</f>
        <v>9506.94</v>
      </c>
    </row>
    <row r="14" spans="1:18" ht="15" customHeight="1">
      <c r="A14" s="14">
        <v>8</v>
      </c>
      <c r="B14" s="15" t="s">
        <v>160</v>
      </c>
      <c r="C14" s="15" t="s">
        <v>161</v>
      </c>
      <c r="D14" s="16">
        <f t="shared" si="1"/>
        <v>5</v>
      </c>
      <c r="E14" s="16">
        <v>0</v>
      </c>
      <c r="F14" s="16">
        <f t="shared" si="0"/>
        <v>5</v>
      </c>
      <c r="G14" s="16">
        <v>0</v>
      </c>
      <c r="H14" s="16">
        <v>0</v>
      </c>
      <c r="I14" s="16">
        <v>0</v>
      </c>
      <c r="L14" s="11" t="s">
        <v>160</v>
      </c>
      <c r="M14" s="11" t="s">
        <v>161</v>
      </c>
      <c r="Q14" s="9" t="b">
        <f t="shared" si="2"/>
        <v>1</v>
      </c>
      <c r="R14" s="12">
        <v>5</v>
      </c>
    </row>
    <row r="15" spans="1:18" ht="15" customHeight="1">
      <c r="A15" s="14">
        <v>9</v>
      </c>
      <c r="B15" s="15" t="s">
        <v>162</v>
      </c>
      <c r="C15" s="15" t="s">
        <v>155</v>
      </c>
      <c r="D15" s="16">
        <f t="shared" si="1"/>
        <v>5</v>
      </c>
      <c r="E15" s="16">
        <v>0</v>
      </c>
      <c r="F15" s="16">
        <f t="shared" si="0"/>
        <v>5</v>
      </c>
      <c r="G15" s="16">
        <v>0</v>
      </c>
      <c r="H15" s="16">
        <v>0</v>
      </c>
      <c r="I15" s="16">
        <v>0</v>
      </c>
      <c r="L15" s="11" t="s">
        <v>162</v>
      </c>
      <c r="M15" s="11" t="s">
        <v>155</v>
      </c>
      <c r="Q15" s="9" t="b">
        <f t="shared" si="2"/>
        <v>1</v>
      </c>
      <c r="R15" s="12">
        <v>5</v>
      </c>
    </row>
    <row r="16" spans="1:18" ht="15" customHeight="1">
      <c r="A16" s="14">
        <v>10</v>
      </c>
      <c r="B16" s="15" t="s">
        <v>163</v>
      </c>
      <c r="C16" s="15" t="s">
        <v>164</v>
      </c>
      <c r="D16" s="16">
        <f t="shared" si="1"/>
        <v>8118.640000000001</v>
      </c>
      <c r="E16" s="16">
        <v>6524.85</v>
      </c>
      <c r="F16" s="16">
        <f t="shared" si="0"/>
        <v>1593.7900000000009</v>
      </c>
      <c r="G16" s="16">
        <v>0</v>
      </c>
      <c r="H16" s="16">
        <v>0</v>
      </c>
      <c r="I16" s="16">
        <v>0</v>
      </c>
      <c r="L16" s="11" t="s">
        <v>163</v>
      </c>
      <c r="M16" s="11" t="s">
        <v>164</v>
      </c>
      <c r="Q16" s="9" t="b">
        <f t="shared" si="2"/>
        <v>1</v>
      </c>
      <c r="R16" s="12">
        <f>SUM(R17:R20)</f>
        <v>8118.640000000001</v>
      </c>
    </row>
    <row r="17" spans="1:18" ht="15" customHeight="1">
      <c r="A17" s="14">
        <v>11</v>
      </c>
      <c r="B17" s="15" t="s">
        <v>165</v>
      </c>
      <c r="C17" s="15" t="s">
        <v>166</v>
      </c>
      <c r="D17" s="16">
        <f t="shared" si="1"/>
        <v>96.68</v>
      </c>
      <c r="E17" s="16">
        <v>0</v>
      </c>
      <c r="F17" s="16">
        <f t="shared" si="0"/>
        <v>96.68</v>
      </c>
      <c r="G17" s="16">
        <v>0</v>
      </c>
      <c r="H17" s="16">
        <v>0</v>
      </c>
      <c r="I17" s="16">
        <v>0</v>
      </c>
      <c r="L17" s="11" t="s">
        <v>165</v>
      </c>
      <c r="M17" s="11" t="s">
        <v>166</v>
      </c>
      <c r="Q17" s="9" t="b">
        <f t="shared" si="2"/>
        <v>1</v>
      </c>
      <c r="R17" s="12">
        <v>96.68</v>
      </c>
    </row>
    <row r="18" spans="1:18" ht="15" customHeight="1">
      <c r="A18" s="14">
        <v>12</v>
      </c>
      <c r="B18" s="15" t="s">
        <v>167</v>
      </c>
      <c r="C18" s="15" t="s">
        <v>29</v>
      </c>
      <c r="D18" s="16">
        <f t="shared" si="1"/>
        <v>4702.7</v>
      </c>
      <c r="E18" s="16">
        <v>4468.03</v>
      </c>
      <c r="F18" s="16">
        <f t="shared" si="0"/>
        <v>234.67000000000007</v>
      </c>
      <c r="G18" s="16">
        <v>0</v>
      </c>
      <c r="H18" s="16">
        <v>0</v>
      </c>
      <c r="I18" s="16">
        <v>0</v>
      </c>
      <c r="L18" s="11" t="s">
        <v>167</v>
      </c>
      <c r="M18" s="11" t="s">
        <v>29</v>
      </c>
      <c r="Q18" s="9" t="b">
        <f t="shared" si="2"/>
        <v>1</v>
      </c>
      <c r="R18" s="12">
        <v>4702.7</v>
      </c>
    </row>
    <row r="19" spans="1:18" ht="15" customHeight="1">
      <c r="A19" s="14">
        <v>13</v>
      </c>
      <c r="B19" s="15" t="s">
        <v>168</v>
      </c>
      <c r="C19" s="15" t="s">
        <v>30</v>
      </c>
      <c r="D19" s="16">
        <f t="shared" si="1"/>
        <v>2056.82</v>
      </c>
      <c r="E19" s="16">
        <v>2056.82</v>
      </c>
      <c r="F19" s="16">
        <f t="shared" si="0"/>
        <v>0</v>
      </c>
      <c r="G19" s="16">
        <v>0</v>
      </c>
      <c r="H19" s="16">
        <v>0</v>
      </c>
      <c r="I19" s="16">
        <v>0</v>
      </c>
      <c r="L19" s="11" t="s">
        <v>168</v>
      </c>
      <c r="M19" s="11" t="s">
        <v>30</v>
      </c>
      <c r="Q19" s="9" t="b">
        <f t="shared" si="2"/>
        <v>1</v>
      </c>
      <c r="R19" s="12">
        <v>2056.82</v>
      </c>
    </row>
    <row r="20" spans="1:18" ht="15" customHeight="1">
      <c r="A20" s="14">
        <v>14</v>
      </c>
      <c r="B20" s="15" t="s">
        <v>169</v>
      </c>
      <c r="C20" s="15" t="s">
        <v>31</v>
      </c>
      <c r="D20" s="16">
        <f t="shared" si="1"/>
        <v>1262.44</v>
      </c>
      <c r="E20" s="16">
        <v>0</v>
      </c>
      <c r="F20" s="16">
        <f t="shared" si="0"/>
        <v>1262.44</v>
      </c>
      <c r="G20" s="16">
        <v>0</v>
      </c>
      <c r="H20" s="16">
        <v>0</v>
      </c>
      <c r="I20" s="16">
        <v>0</v>
      </c>
      <c r="L20" s="11" t="s">
        <v>169</v>
      </c>
      <c r="M20" s="11" t="s">
        <v>31</v>
      </c>
      <c r="Q20" s="9" t="b">
        <f t="shared" si="2"/>
        <v>1</v>
      </c>
      <c r="R20" s="12">
        <f>675.44+438+75+74</f>
        <v>1262.44</v>
      </c>
    </row>
    <row r="21" spans="1:18" ht="15" customHeight="1">
      <c r="A21" s="14">
        <v>15</v>
      </c>
      <c r="B21" s="15" t="s">
        <v>170</v>
      </c>
      <c r="C21" s="15" t="s">
        <v>171</v>
      </c>
      <c r="D21" s="16">
        <f t="shared" si="1"/>
        <v>1383.3</v>
      </c>
      <c r="E21" s="16">
        <v>0</v>
      </c>
      <c r="F21" s="16">
        <f t="shared" si="0"/>
        <v>1383.3</v>
      </c>
      <c r="G21" s="16">
        <v>0</v>
      </c>
      <c r="H21" s="16">
        <v>0</v>
      </c>
      <c r="I21" s="16">
        <v>0</v>
      </c>
      <c r="L21" s="11" t="s">
        <v>170</v>
      </c>
      <c r="M21" s="11" t="s">
        <v>171</v>
      </c>
      <c r="Q21" s="9" t="b">
        <f t="shared" si="2"/>
        <v>1</v>
      </c>
      <c r="R21" s="12">
        <v>1383.3</v>
      </c>
    </row>
    <row r="22" spans="1:18" ht="15" customHeight="1">
      <c r="A22" s="14">
        <v>16</v>
      </c>
      <c r="B22" s="15" t="s">
        <v>172</v>
      </c>
      <c r="C22" s="15" t="s">
        <v>32</v>
      </c>
      <c r="D22" s="16">
        <f t="shared" si="1"/>
        <v>1383.3</v>
      </c>
      <c r="E22" s="16">
        <v>0</v>
      </c>
      <c r="F22" s="16">
        <f t="shared" si="0"/>
        <v>1383.3</v>
      </c>
      <c r="G22" s="16">
        <v>0</v>
      </c>
      <c r="H22" s="16">
        <v>0</v>
      </c>
      <c r="I22" s="16">
        <v>0</v>
      </c>
      <c r="L22" s="11" t="s">
        <v>172</v>
      </c>
      <c r="M22" s="11" t="s">
        <v>32</v>
      </c>
      <c r="Q22" s="9" t="b">
        <f t="shared" si="2"/>
        <v>1</v>
      </c>
      <c r="R22" s="12">
        <v>1383.3</v>
      </c>
    </row>
    <row r="23" spans="1:18" ht="15" customHeight="1">
      <c r="A23" s="14">
        <v>17</v>
      </c>
      <c r="B23" s="15" t="s">
        <v>173</v>
      </c>
      <c r="C23" s="15" t="s">
        <v>174</v>
      </c>
      <c r="D23" s="16">
        <f t="shared" si="1"/>
        <v>72.47800000000001</v>
      </c>
      <c r="E23" s="16">
        <v>0</v>
      </c>
      <c r="F23" s="16">
        <f t="shared" si="0"/>
        <v>72.47800000000001</v>
      </c>
      <c r="G23" s="16">
        <v>0</v>
      </c>
      <c r="H23" s="16">
        <v>0</v>
      </c>
      <c r="I23" s="16">
        <v>0</v>
      </c>
      <c r="L23" s="11" t="s">
        <v>173</v>
      </c>
      <c r="M23" s="11" t="s">
        <v>174</v>
      </c>
      <c r="Q23" s="9" t="b">
        <f t="shared" si="2"/>
        <v>1</v>
      </c>
      <c r="R23" s="12">
        <f>R24+R27+R29+R31</f>
        <v>72.47800000000001</v>
      </c>
    </row>
    <row r="24" spans="1:18" ht="15" customHeight="1">
      <c r="A24" s="14">
        <v>18</v>
      </c>
      <c r="B24" s="15" t="s">
        <v>175</v>
      </c>
      <c r="C24" s="15" t="s">
        <v>176</v>
      </c>
      <c r="D24" s="16">
        <f t="shared" si="1"/>
        <v>18.6</v>
      </c>
      <c r="E24" s="16">
        <v>0</v>
      </c>
      <c r="F24" s="16">
        <f t="shared" si="0"/>
        <v>18.6</v>
      </c>
      <c r="G24" s="16">
        <v>0</v>
      </c>
      <c r="H24" s="16">
        <v>0</v>
      </c>
      <c r="I24" s="16">
        <v>0</v>
      </c>
      <c r="L24" s="11" t="s">
        <v>175</v>
      </c>
      <c r="M24" s="11" t="s">
        <v>176</v>
      </c>
      <c r="Q24" s="9" t="b">
        <f t="shared" si="2"/>
        <v>1</v>
      </c>
      <c r="R24" s="12">
        <v>18.6</v>
      </c>
    </row>
    <row r="25" spans="1:18" ht="15" customHeight="1">
      <c r="A25" s="14">
        <v>19</v>
      </c>
      <c r="B25" s="15" t="s">
        <v>177</v>
      </c>
      <c r="C25" s="15" t="s">
        <v>34</v>
      </c>
      <c r="D25" s="16">
        <f t="shared" si="1"/>
        <v>15.6</v>
      </c>
      <c r="E25" s="16">
        <v>0</v>
      </c>
      <c r="F25" s="16">
        <f t="shared" si="0"/>
        <v>15.6</v>
      </c>
      <c r="G25" s="16">
        <v>0</v>
      </c>
      <c r="H25" s="16">
        <v>0</v>
      </c>
      <c r="I25" s="16">
        <v>0</v>
      </c>
      <c r="L25" s="11" t="s">
        <v>177</v>
      </c>
      <c r="M25" s="11" t="s">
        <v>34</v>
      </c>
      <c r="Q25" s="9" t="b">
        <f t="shared" si="2"/>
        <v>1</v>
      </c>
      <c r="R25" s="12">
        <v>15.6</v>
      </c>
    </row>
    <row r="26" spans="1:18" ht="15" customHeight="1">
      <c r="A26" s="14">
        <v>20</v>
      </c>
      <c r="B26" s="15" t="s">
        <v>178</v>
      </c>
      <c r="C26" s="15" t="s">
        <v>179</v>
      </c>
      <c r="D26" s="16">
        <f t="shared" si="1"/>
        <v>3</v>
      </c>
      <c r="E26" s="16">
        <v>0</v>
      </c>
      <c r="F26" s="16">
        <f t="shared" si="0"/>
        <v>3</v>
      </c>
      <c r="G26" s="16">
        <v>0</v>
      </c>
      <c r="H26" s="16">
        <v>0</v>
      </c>
      <c r="I26" s="16">
        <v>0</v>
      </c>
      <c r="L26" s="11" t="s">
        <v>178</v>
      </c>
      <c r="M26" s="11" t="s">
        <v>179</v>
      </c>
      <c r="Q26" s="9" t="b">
        <f t="shared" si="2"/>
        <v>1</v>
      </c>
      <c r="R26" s="12">
        <v>3</v>
      </c>
    </row>
    <row r="27" spans="1:18" ht="15" customHeight="1">
      <c r="A27" s="14">
        <v>21</v>
      </c>
      <c r="B27" s="15" t="s">
        <v>363</v>
      </c>
      <c r="C27" s="15" t="s">
        <v>318</v>
      </c>
      <c r="D27" s="16">
        <f t="shared" si="1"/>
        <v>2.5</v>
      </c>
      <c r="E27" s="16">
        <v>0</v>
      </c>
      <c r="F27" s="16">
        <f t="shared" si="0"/>
        <v>2.5</v>
      </c>
      <c r="G27" s="16">
        <v>0</v>
      </c>
      <c r="H27" s="16">
        <v>0</v>
      </c>
      <c r="I27" s="16">
        <v>0</v>
      </c>
      <c r="L27" s="11" t="s">
        <v>317</v>
      </c>
      <c r="M27" s="11" t="s">
        <v>318</v>
      </c>
      <c r="Q27" s="9" t="b">
        <f t="shared" si="2"/>
        <v>1</v>
      </c>
      <c r="R27" s="12">
        <f>R28</f>
        <v>2.5</v>
      </c>
    </row>
    <row r="28" spans="1:18" ht="15" customHeight="1">
      <c r="A28" s="14">
        <v>22</v>
      </c>
      <c r="B28" s="15" t="s">
        <v>364</v>
      </c>
      <c r="C28" s="15" t="s">
        <v>320</v>
      </c>
      <c r="D28" s="16">
        <f t="shared" si="1"/>
        <v>2.5</v>
      </c>
      <c r="E28" s="16">
        <v>0</v>
      </c>
      <c r="F28" s="16">
        <f t="shared" si="0"/>
        <v>2.5</v>
      </c>
      <c r="G28" s="16">
        <v>0</v>
      </c>
      <c r="H28" s="16">
        <v>0</v>
      </c>
      <c r="I28" s="16">
        <v>0</v>
      </c>
      <c r="L28" s="11" t="s">
        <v>319</v>
      </c>
      <c r="M28" s="11" t="s">
        <v>320</v>
      </c>
      <c r="Q28" s="9" t="b">
        <f t="shared" si="2"/>
        <v>1</v>
      </c>
      <c r="R28" s="12">
        <f>0+2.5</f>
        <v>2.5</v>
      </c>
    </row>
    <row r="29" spans="1:18" ht="15" customHeight="1">
      <c r="A29" s="14">
        <v>23</v>
      </c>
      <c r="B29" s="15" t="s">
        <v>182</v>
      </c>
      <c r="C29" s="15" t="s">
        <v>183</v>
      </c>
      <c r="D29" s="16">
        <f t="shared" si="1"/>
        <v>3.66</v>
      </c>
      <c r="E29" s="16">
        <v>0</v>
      </c>
      <c r="F29" s="16">
        <f t="shared" si="0"/>
        <v>3.66</v>
      </c>
      <c r="G29" s="16">
        <v>0</v>
      </c>
      <c r="H29" s="16">
        <v>0</v>
      </c>
      <c r="I29" s="16">
        <v>0</v>
      </c>
      <c r="L29" s="11" t="s">
        <v>182</v>
      </c>
      <c r="M29" s="11" t="s">
        <v>183</v>
      </c>
      <c r="Q29" s="9" t="b">
        <f t="shared" si="2"/>
        <v>1</v>
      </c>
      <c r="R29" s="12">
        <f>R30</f>
        <v>3.66</v>
      </c>
    </row>
    <row r="30" spans="1:18" ht="15" customHeight="1">
      <c r="A30" s="14">
        <v>24</v>
      </c>
      <c r="B30" s="15" t="s">
        <v>184</v>
      </c>
      <c r="C30" s="15" t="s">
        <v>33</v>
      </c>
      <c r="D30" s="16">
        <f t="shared" si="1"/>
        <v>3.66</v>
      </c>
      <c r="E30" s="16">
        <v>0</v>
      </c>
      <c r="F30" s="16">
        <f t="shared" si="0"/>
        <v>3.66</v>
      </c>
      <c r="G30" s="16">
        <v>0</v>
      </c>
      <c r="H30" s="16">
        <v>0</v>
      </c>
      <c r="I30" s="16">
        <v>0</v>
      </c>
      <c r="L30" s="11" t="s">
        <v>184</v>
      </c>
      <c r="M30" s="11" t="s">
        <v>33</v>
      </c>
      <c r="Q30" s="9" t="b">
        <f t="shared" si="2"/>
        <v>1</v>
      </c>
      <c r="R30" s="12">
        <v>3.66</v>
      </c>
    </row>
    <row r="31" spans="1:18" ht="15" customHeight="1">
      <c r="A31" s="14">
        <v>25</v>
      </c>
      <c r="B31" s="15" t="s">
        <v>365</v>
      </c>
      <c r="C31" s="15" t="s">
        <v>322</v>
      </c>
      <c r="D31" s="16">
        <f t="shared" si="1"/>
        <v>47.718</v>
      </c>
      <c r="E31" s="16">
        <v>0</v>
      </c>
      <c r="F31" s="16">
        <f t="shared" si="0"/>
        <v>47.718</v>
      </c>
      <c r="G31" s="16">
        <v>0</v>
      </c>
      <c r="H31" s="16">
        <v>0</v>
      </c>
      <c r="I31" s="16">
        <v>0</v>
      </c>
      <c r="L31" s="11" t="s">
        <v>321</v>
      </c>
      <c r="M31" s="11" t="s">
        <v>322</v>
      </c>
      <c r="Q31" s="9" t="b">
        <f t="shared" si="2"/>
        <v>1</v>
      </c>
      <c r="R31" s="12">
        <f>R32</f>
        <v>47.718</v>
      </c>
    </row>
    <row r="32" spans="1:18" ht="15" customHeight="1">
      <c r="A32" s="14">
        <v>26</v>
      </c>
      <c r="B32" s="15" t="s">
        <v>366</v>
      </c>
      <c r="C32" s="15" t="s">
        <v>322</v>
      </c>
      <c r="D32" s="16">
        <f t="shared" si="1"/>
        <v>47.718</v>
      </c>
      <c r="E32" s="16">
        <v>0</v>
      </c>
      <c r="F32" s="16">
        <f t="shared" si="0"/>
        <v>47.718</v>
      </c>
      <c r="G32" s="16">
        <v>0</v>
      </c>
      <c r="H32" s="16">
        <v>0</v>
      </c>
      <c r="I32" s="16">
        <v>0</v>
      </c>
      <c r="L32" s="11" t="s">
        <v>323</v>
      </c>
      <c r="M32" s="11" t="s">
        <v>322</v>
      </c>
      <c r="Q32" s="9" t="b">
        <f t="shared" si="2"/>
        <v>1</v>
      </c>
      <c r="R32" s="12">
        <f>0+2.5+0.4872+0.7308+44</f>
        <v>47.718</v>
      </c>
    </row>
    <row r="33" spans="1:18" ht="15" customHeight="1">
      <c r="A33" s="14">
        <v>27</v>
      </c>
      <c r="B33" s="15" t="s">
        <v>186</v>
      </c>
      <c r="C33" s="15" t="s">
        <v>187</v>
      </c>
      <c r="D33" s="16">
        <f t="shared" si="1"/>
        <v>4848.76</v>
      </c>
      <c r="E33" s="16">
        <v>2529.52</v>
      </c>
      <c r="F33" s="16">
        <f t="shared" si="0"/>
        <v>2319.2400000000002</v>
      </c>
      <c r="G33" s="16">
        <v>0</v>
      </c>
      <c r="H33" s="16">
        <v>0</v>
      </c>
      <c r="I33" s="16">
        <v>0</v>
      </c>
      <c r="L33" s="11" t="s">
        <v>186</v>
      </c>
      <c r="M33" s="11" t="s">
        <v>187</v>
      </c>
      <c r="Q33" s="9" t="b">
        <f t="shared" si="2"/>
        <v>1</v>
      </c>
      <c r="R33" s="12">
        <f>R34+R36+R42+R48+R51+R54+R57+R60+R63+R65+R67+R70+R40</f>
        <v>4848.76</v>
      </c>
    </row>
    <row r="34" spans="1:18" ht="15" customHeight="1">
      <c r="A34" s="14">
        <v>28</v>
      </c>
      <c r="B34" s="15" t="s">
        <v>188</v>
      </c>
      <c r="C34" s="15" t="s">
        <v>189</v>
      </c>
      <c r="D34" s="16">
        <f t="shared" si="1"/>
        <v>191</v>
      </c>
      <c r="E34" s="16">
        <v>0</v>
      </c>
      <c r="F34" s="16">
        <f t="shared" si="0"/>
        <v>191</v>
      </c>
      <c r="G34" s="16">
        <v>0</v>
      </c>
      <c r="H34" s="16">
        <v>0</v>
      </c>
      <c r="I34" s="16">
        <v>0</v>
      </c>
      <c r="L34" s="11" t="s">
        <v>188</v>
      </c>
      <c r="M34" s="11" t="s">
        <v>189</v>
      </c>
      <c r="Q34" s="9" t="b">
        <f t="shared" si="2"/>
        <v>1</v>
      </c>
      <c r="R34" s="12">
        <v>191</v>
      </c>
    </row>
    <row r="35" spans="1:18" ht="15" customHeight="1">
      <c r="A35" s="14">
        <v>29</v>
      </c>
      <c r="B35" s="15" t="s">
        <v>190</v>
      </c>
      <c r="C35" s="15" t="s">
        <v>191</v>
      </c>
      <c r="D35" s="16">
        <f t="shared" si="1"/>
        <v>191</v>
      </c>
      <c r="E35" s="16">
        <v>0</v>
      </c>
      <c r="F35" s="16">
        <f t="shared" si="0"/>
        <v>191</v>
      </c>
      <c r="G35" s="16">
        <v>0</v>
      </c>
      <c r="H35" s="16">
        <v>0</v>
      </c>
      <c r="I35" s="16">
        <v>0</v>
      </c>
      <c r="L35" s="11" t="s">
        <v>190</v>
      </c>
      <c r="M35" s="11" t="s">
        <v>191</v>
      </c>
      <c r="Q35" s="9" t="b">
        <f t="shared" si="2"/>
        <v>1</v>
      </c>
      <c r="R35" s="12">
        <v>191</v>
      </c>
    </row>
    <row r="36" spans="1:18" ht="15" customHeight="1">
      <c r="A36" s="14">
        <v>30</v>
      </c>
      <c r="B36" s="15" t="s">
        <v>192</v>
      </c>
      <c r="C36" s="15" t="s">
        <v>193</v>
      </c>
      <c r="D36" s="16">
        <f t="shared" si="1"/>
        <v>2529.52</v>
      </c>
      <c r="E36" s="16">
        <v>2529.52</v>
      </c>
      <c r="F36" s="16">
        <f t="shared" si="0"/>
        <v>0</v>
      </c>
      <c r="G36" s="16">
        <v>0</v>
      </c>
      <c r="H36" s="16">
        <v>0</v>
      </c>
      <c r="I36" s="16">
        <v>0</v>
      </c>
      <c r="L36" s="11" t="s">
        <v>192</v>
      </c>
      <c r="M36" s="11" t="s">
        <v>193</v>
      </c>
      <c r="Q36" s="9" t="b">
        <f t="shared" si="2"/>
        <v>1</v>
      </c>
      <c r="R36" s="12">
        <v>2529.52</v>
      </c>
    </row>
    <row r="37" spans="1:18" ht="15" customHeight="1">
      <c r="A37" s="14">
        <v>31</v>
      </c>
      <c r="B37" s="15" t="s">
        <v>194</v>
      </c>
      <c r="C37" s="15" t="s">
        <v>49</v>
      </c>
      <c r="D37" s="16">
        <f t="shared" si="1"/>
        <v>1158.02</v>
      </c>
      <c r="E37" s="16">
        <v>1158.02</v>
      </c>
      <c r="F37" s="16">
        <f t="shared" si="0"/>
        <v>0</v>
      </c>
      <c r="G37" s="16">
        <v>0</v>
      </c>
      <c r="H37" s="16">
        <v>0</v>
      </c>
      <c r="I37" s="16">
        <v>0</v>
      </c>
      <c r="L37" s="11" t="s">
        <v>194</v>
      </c>
      <c r="M37" s="11" t="s">
        <v>49</v>
      </c>
      <c r="Q37" s="9" t="b">
        <f t="shared" si="2"/>
        <v>1</v>
      </c>
      <c r="R37" s="12">
        <v>1158.02</v>
      </c>
    </row>
    <row r="38" spans="1:18" ht="15" customHeight="1">
      <c r="A38" s="14">
        <v>32</v>
      </c>
      <c r="B38" s="15" t="s">
        <v>195</v>
      </c>
      <c r="C38" s="15" t="s">
        <v>196</v>
      </c>
      <c r="D38" s="16">
        <f t="shared" si="1"/>
        <v>979.63</v>
      </c>
      <c r="E38" s="16">
        <v>979.63</v>
      </c>
      <c r="F38" s="16">
        <f t="shared" si="0"/>
        <v>0</v>
      </c>
      <c r="G38" s="16">
        <v>0</v>
      </c>
      <c r="H38" s="16">
        <v>0</v>
      </c>
      <c r="I38" s="16">
        <v>0</v>
      </c>
      <c r="L38" s="11" t="s">
        <v>195</v>
      </c>
      <c r="M38" s="11" t="s">
        <v>196</v>
      </c>
      <c r="Q38" s="9" t="b">
        <f t="shared" si="2"/>
        <v>1</v>
      </c>
      <c r="R38" s="12">
        <v>979.63</v>
      </c>
    </row>
    <row r="39" spans="1:18" ht="15" customHeight="1">
      <c r="A39" s="14">
        <v>33</v>
      </c>
      <c r="B39" s="15" t="s">
        <v>197</v>
      </c>
      <c r="C39" s="15" t="s">
        <v>198</v>
      </c>
      <c r="D39" s="16">
        <f t="shared" si="1"/>
        <v>391.87</v>
      </c>
      <c r="E39" s="16">
        <v>391.87</v>
      </c>
      <c r="F39" s="16">
        <f t="shared" si="0"/>
        <v>0</v>
      </c>
      <c r="G39" s="16">
        <v>0</v>
      </c>
      <c r="H39" s="16">
        <v>0</v>
      </c>
      <c r="I39" s="16">
        <v>0</v>
      </c>
      <c r="L39" s="11" t="s">
        <v>197</v>
      </c>
      <c r="M39" s="11" t="s">
        <v>198</v>
      </c>
      <c r="Q39" s="9" t="b">
        <f t="shared" si="2"/>
        <v>1</v>
      </c>
      <c r="R39" s="12">
        <v>391.87</v>
      </c>
    </row>
    <row r="40" spans="1:18" ht="15" customHeight="1">
      <c r="A40" s="14">
        <v>34</v>
      </c>
      <c r="B40" s="15" t="s">
        <v>367</v>
      </c>
      <c r="C40" s="15" t="s">
        <v>325</v>
      </c>
      <c r="D40" s="16">
        <f t="shared" si="1"/>
        <v>0</v>
      </c>
      <c r="E40" s="16">
        <v>0</v>
      </c>
      <c r="F40" s="16">
        <f t="shared" si="0"/>
        <v>0</v>
      </c>
      <c r="G40" s="16">
        <v>0</v>
      </c>
      <c r="H40" s="16">
        <v>0</v>
      </c>
      <c r="I40" s="16">
        <v>0</v>
      </c>
      <c r="L40" s="11" t="s">
        <v>324</v>
      </c>
      <c r="M40" s="11" t="s">
        <v>325</v>
      </c>
      <c r="Q40" s="9" t="b">
        <f t="shared" si="2"/>
        <v>1</v>
      </c>
      <c r="R40" s="12">
        <f>R41</f>
        <v>0</v>
      </c>
    </row>
    <row r="41" spans="1:18" ht="15" customHeight="1">
      <c r="A41" s="14">
        <v>35</v>
      </c>
      <c r="B41" s="15" t="s">
        <v>368</v>
      </c>
      <c r="C41" s="15" t="s">
        <v>327</v>
      </c>
      <c r="D41" s="16">
        <f t="shared" si="1"/>
        <v>0</v>
      </c>
      <c r="E41" s="16">
        <v>0</v>
      </c>
      <c r="F41" s="16">
        <f t="shared" si="0"/>
        <v>0</v>
      </c>
      <c r="G41" s="16">
        <v>0</v>
      </c>
      <c r="H41" s="16">
        <v>0</v>
      </c>
      <c r="I41" s="16">
        <v>0</v>
      </c>
      <c r="L41" s="11" t="s">
        <v>326</v>
      </c>
      <c r="M41" s="11" t="s">
        <v>327</v>
      </c>
      <c r="Q41" s="9" t="b">
        <f t="shared" si="2"/>
        <v>1</v>
      </c>
      <c r="R41" s="12"/>
    </row>
    <row r="42" spans="1:18" ht="15" customHeight="1">
      <c r="A42" s="14">
        <v>36</v>
      </c>
      <c r="B42" s="15" t="s">
        <v>201</v>
      </c>
      <c r="C42" s="15" t="s">
        <v>202</v>
      </c>
      <c r="D42" s="16">
        <f t="shared" si="1"/>
        <v>1235.74</v>
      </c>
      <c r="E42" s="16">
        <v>0</v>
      </c>
      <c r="F42" s="16">
        <f t="shared" si="0"/>
        <v>1235.74</v>
      </c>
      <c r="G42" s="16">
        <v>0</v>
      </c>
      <c r="H42" s="16">
        <v>0</v>
      </c>
      <c r="I42" s="16">
        <v>0</v>
      </c>
      <c r="L42" s="11" t="s">
        <v>201</v>
      </c>
      <c r="M42" s="11" t="s">
        <v>202</v>
      </c>
      <c r="Q42" s="9" t="b">
        <f t="shared" si="2"/>
        <v>1</v>
      </c>
      <c r="R42" s="12">
        <f>SUM(R43:R47)</f>
        <v>1235.74</v>
      </c>
    </row>
    <row r="43" spans="1:18" ht="15" customHeight="1">
      <c r="A43" s="14">
        <v>37</v>
      </c>
      <c r="B43" s="15" t="s">
        <v>203</v>
      </c>
      <c r="C43" s="15" t="s">
        <v>47</v>
      </c>
      <c r="D43" s="16">
        <f t="shared" si="1"/>
        <v>52.239999999999995</v>
      </c>
      <c r="E43" s="16">
        <v>0</v>
      </c>
      <c r="F43" s="16">
        <f t="shared" si="0"/>
        <v>52.239999999999995</v>
      </c>
      <c r="G43" s="16">
        <v>0</v>
      </c>
      <c r="H43" s="16">
        <v>0</v>
      </c>
      <c r="I43" s="16">
        <v>0</v>
      </c>
      <c r="L43" s="11" t="s">
        <v>203</v>
      </c>
      <c r="M43" s="11" t="s">
        <v>47</v>
      </c>
      <c r="Q43" s="9" t="b">
        <f t="shared" si="2"/>
        <v>1</v>
      </c>
      <c r="R43" s="12">
        <f>30.24+1+20+1</f>
        <v>52.239999999999995</v>
      </c>
    </row>
    <row r="44" spans="1:18" ht="15" customHeight="1">
      <c r="A44" s="14">
        <v>38</v>
      </c>
      <c r="B44" s="15" t="s">
        <v>204</v>
      </c>
      <c r="C44" s="15" t="s">
        <v>328</v>
      </c>
      <c r="D44" s="16">
        <f t="shared" si="1"/>
        <v>122</v>
      </c>
      <c r="E44" s="16">
        <v>0</v>
      </c>
      <c r="F44" s="16">
        <f t="shared" si="0"/>
        <v>122</v>
      </c>
      <c r="G44" s="16">
        <v>0</v>
      </c>
      <c r="H44" s="16">
        <v>0</v>
      </c>
      <c r="I44" s="16">
        <v>0</v>
      </c>
      <c r="L44" s="11" t="s">
        <v>204</v>
      </c>
      <c r="M44" s="11" t="s">
        <v>328</v>
      </c>
      <c r="Q44" s="9" t="b">
        <f t="shared" si="2"/>
        <v>1</v>
      </c>
      <c r="R44" s="12">
        <f>0+5+112+5</f>
        <v>122</v>
      </c>
    </row>
    <row r="45" spans="1:18" ht="15" customHeight="1">
      <c r="A45" s="14">
        <v>39</v>
      </c>
      <c r="B45" s="15" t="s">
        <v>206</v>
      </c>
      <c r="C45" s="15" t="s">
        <v>37</v>
      </c>
      <c r="D45" s="16">
        <f t="shared" si="1"/>
        <v>234.5</v>
      </c>
      <c r="E45" s="16">
        <v>0</v>
      </c>
      <c r="F45" s="16">
        <f t="shared" si="0"/>
        <v>234.5</v>
      </c>
      <c r="G45" s="16">
        <v>0</v>
      </c>
      <c r="H45" s="16">
        <v>0</v>
      </c>
      <c r="I45" s="16">
        <v>0</v>
      </c>
      <c r="L45" s="11" t="s">
        <v>206</v>
      </c>
      <c r="M45" s="11" t="s">
        <v>37</v>
      </c>
      <c r="Q45" s="9" t="b">
        <f t="shared" si="2"/>
        <v>1</v>
      </c>
      <c r="R45" s="12">
        <f>5.5+8+213+8</f>
        <v>234.5</v>
      </c>
    </row>
    <row r="46" spans="1:18" ht="15" customHeight="1">
      <c r="A46" s="14">
        <v>40</v>
      </c>
      <c r="B46" s="15" t="s">
        <v>207</v>
      </c>
      <c r="C46" s="15" t="s">
        <v>38</v>
      </c>
      <c r="D46" s="16">
        <f t="shared" si="1"/>
        <v>816.8</v>
      </c>
      <c r="E46" s="16">
        <v>0</v>
      </c>
      <c r="F46" s="16">
        <f t="shared" si="0"/>
        <v>816.8</v>
      </c>
      <c r="G46" s="16">
        <v>0</v>
      </c>
      <c r="H46" s="16">
        <v>0</v>
      </c>
      <c r="I46" s="16">
        <v>0</v>
      </c>
      <c r="L46" s="11" t="s">
        <v>207</v>
      </c>
      <c r="M46" s="11" t="s">
        <v>38</v>
      </c>
      <c r="Q46" s="9" t="b">
        <f t="shared" si="2"/>
        <v>1</v>
      </c>
      <c r="R46" s="12">
        <f>166.8+325+325</f>
        <v>816.8</v>
      </c>
    </row>
    <row r="47" spans="1:18" ht="15" customHeight="1">
      <c r="A47" s="14">
        <v>41</v>
      </c>
      <c r="B47" s="15" t="s">
        <v>208</v>
      </c>
      <c r="C47" s="15" t="s">
        <v>39</v>
      </c>
      <c r="D47" s="16">
        <f t="shared" si="1"/>
        <v>10.2</v>
      </c>
      <c r="E47" s="16">
        <v>0</v>
      </c>
      <c r="F47" s="16">
        <f t="shared" si="0"/>
        <v>10.2</v>
      </c>
      <c r="G47" s="16">
        <v>0</v>
      </c>
      <c r="H47" s="16">
        <v>0</v>
      </c>
      <c r="I47" s="16">
        <v>0</v>
      </c>
      <c r="L47" s="11" t="s">
        <v>208</v>
      </c>
      <c r="M47" s="11" t="s">
        <v>39</v>
      </c>
      <c r="Q47" s="9" t="b">
        <f t="shared" si="2"/>
        <v>1</v>
      </c>
      <c r="R47" s="12">
        <v>10.2</v>
      </c>
    </row>
    <row r="48" spans="1:18" ht="15" customHeight="1">
      <c r="A48" s="14">
        <v>42</v>
      </c>
      <c r="B48" s="15" t="s">
        <v>209</v>
      </c>
      <c r="C48" s="15" t="s">
        <v>210</v>
      </c>
      <c r="D48" s="16">
        <f t="shared" si="1"/>
        <v>245.25</v>
      </c>
      <c r="E48" s="16">
        <v>0</v>
      </c>
      <c r="F48" s="16">
        <f t="shared" si="0"/>
        <v>245.25</v>
      </c>
      <c r="G48" s="16">
        <v>0</v>
      </c>
      <c r="H48" s="16">
        <v>0</v>
      </c>
      <c r="I48" s="16">
        <v>0</v>
      </c>
      <c r="L48" s="11" t="s">
        <v>209</v>
      </c>
      <c r="M48" s="11" t="s">
        <v>210</v>
      </c>
      <c r="Q48" s="9" t="b">
        <f t="shared" si="2"/>
        <v>1</v>
      </c>
      <c r="R48" s="12">
        <f>SUM(R49:R50)</f>
        <v>245.25</v>
      </c>
    </row>
    <row r="49" spans="1:18" ht="15" customHeight="1">
      <c r="A49" s="14">
        <v>43</v>
      </c>
      <c r="B49" s="15" t="s">
        <v>211</v>
      </c>
      <c r="C49" s="15" t="s">
        <v>45</v>
      </c>
      <c r="D49" s="16">
        <f t="shared" si="1"/>
        <v>241.75</v>
      </c>
      <c r="E49" s="16">
        <v>0</v>
      </c>
      <c r="F49" s="16">
        <f t="shared" si="0"/>
        <v>241.75</v>
      </c>
      <c r="G49" s="16">
        <v>0</v>
      </c>
      <c r="H49" s="16">
        <v>0</v>
      </c>
      <c r="I49" s="16">
        <v>0</v>
      </c>
      <c r="L49" s="11" t="s">
        <v>211</v>
      </c>
      <c r="M49" s="11" t="s">
        <v>45</v>
      </c>
      <c r="Q49" s="9" t="b">
        <f t="shared" si="2"/>
        <v>1</v>
      </c>
      <c r="R49" s="12">
        <v>241.75</v>
      </c>
    </row>
    <row r="50" spans="1:18" ht="15" customHeight="1">
      <c r="A50" s="14">
        <v>44</v>
      </c>
      <c r="B50" s="15" t="s">
        <v>212</v>
      </c>
      <c r="C50" s="15" t="s">
        <v>329</v>
      </c>
      <c r="D50" s="16">
        <f t="shared" si="1"/>
        <v>3.5</v>
      </c>
      <c r="E50" s="16">
        <v>0</v>
      </c>
      <c r="F50" s="16">
        <f t="shared" si="0"/>
        <v>3.5</v>
      </c>
      <c r="G50" s="16">
        <v>0</v>
      </c>
      <c r="H50" s="16">
        <v>0</v>
      </c>
      <c r="I50" s="16">
        <v>0</v>
      </c>
      <c r="L50" s="11" t="s">
        <v>212</v>
      </c>
      <c r="M50" s="11" t="s">
        <v>329</v>
      </c>
      <c r="Q50" s="9" t="b">
        <f t="shared" si="2"/>
        <v>1</v>
      </c>
      <c r="R50" s="12">
        <f>0+3.5</f>
        <v>3.5</v>
      </c>
    </row>
    <row r="51" spans="1:18" ht="15" customHeight="1">
      <c r="A51" s="14">
        <v>45</v>
      </c>
      <c r="B51" s="15" t="s">
        <v>214</v>
      </c>
      <c r="C51" s="15" t="s">
        <v>215</v>
      </c>
      <c r="D51" s="16">
        <f t="shared" si="1"/>
        <v>8.34</v>
      </c>
      <c r="E51" s="16">
        <v>0</v>
      </c>
      <c r="F51" s="16">
        <f t="shared" si="0"/>
        <v>8.34</v>
      </c>
      <c r="G51" s="16">
        <v>0</v>
      </c>
      <c r="H51" s="16">
        <v>0</v>
      </c>
      <c r="I51" s="16">
        <v>0</v>
      </c>
      <c r="L51" s="11" t="s">
        <v>214</v>
      </c>
      <c r="M51" s="11" t="s">
        <v>215</v>
      </c>
      <c r="Q51" s="9" t="b">
        <f t="shared" si="2"/>
        <v>1</v>
      </c>
      <c r="R51" s="12">
        <f>SUM(R52:R53)</f>
        <v>8.34</v>
      </c>
    </row>
    <row r="52" spans="1:18" ht="15" customHeight="1">
      <c r="A52" s="14">
        <v>46</v>
      </c>
      <c r="B52" s="15" t="s">
        <v>369</v>
      </c>
      <c r="C52" s="15" t="s">
        <v>331</v>
      </c>
      <c r="D52" s="16">
        <f t="shared" si="1"/>
        <v>1.1</v>
      </c>
      <c r="E52" s="16">
        <v>0</v>
      </c>
      <c r="F52" s="16">
        <f t="shared" si="0"/>
        <v>1.1</v>
      </c>
      <c r="G52" s="16">
        <v>0</v>
      </c>
      <c r="H52" s="16">
        <v>0</v>
      </c>
      <c r="I52" s="16">
        <v>0</v>
      </c>
      <c r="L52" s="11" t="s">
        <v>330</v>
      </c>
      <c r="M52" s="11" t="s">
        <v>331</v>
      </c>
      <c r="Q52" s="9" t="b">
        <f t="shared" si="2"/>
        <v>1</v>
      </c>
      <c r="R52" s="12">
        <f>0+1.1</f>
        <v>1.1</v>
      </c>
    </row>
    <row r="53" spans="1:18" ht="15" customHeight="1">
      <c r="A53" s="14">
        <v>47</v>
      </c>
      <c r="B53" s="15" t="s">
        <v>217</v>
      </c>
      <c r="C53" s="15" t="s">
        <v>218</v>
      </c>
      <c r="D53" s="16">
        <f t="shared" si="1"/>
        <v>7.24</v>
      </c>
      <c r="E53" s="16">
        <v>0</v>
      </c>
      <c r="F53" s="16">
        <f t="shared" si="0"/>
        <v>7.24</v>
      </c>
      <c r="G53" s="16">
        <v>0</v>
      </c>
      <c r="H53" s="16">
        <v>0</v>
      </c>
      <c r="I53" s="16">
        <v>0</v>
      </c>
      <c r="L53" s="11" t="s">
        <v>217</v>
      </c>
      <c r="M53" s="11" t="s">
        <v>218</v>
      </c>
      <c r="Q53" s="9" t="b">
        <f t="shared" si="2"/>
        <v>1</v>
      </c>
      <c r="R53" s="12">
        <v>7.24</v>
      </c>
    </row>
    <row r="54" spans="1:18" ht="15" customHeight="1">
      <c r="A54" s="14">
        <v>48</v>
      </c>
      <c r="B54" s="15" t="s">
        <v>219</v>
      </c>
      <c r="C54" s="15" t="s">
        <v>220</v>
      </c>
      <c r="D54" s="16">
        <f t="shared" si="1"/>
        <v>83</v>
      </c>
      <c r="E54" s="16">
        <v>0</v>
      </c>
      <c r="F54" s="16">
        <f t="shared" si="0"/>
        <v>83</v>
      </c>
      <c r="G54" s="16">
        <v>0</v>
      </c>
      <c r="H54" s="16">
        <v>0</v>
      </c>
      <c r="I54" s="16">
        <v>0</v>
      </c>
      <c r="L54" s="11" t="s">
        <v>219</v>
      </c>
      <c r="M54" s="11" t="s">
        <v>220</v>
      </c>
      <c r="Q54" s="9" t="b">
        <f t="shared" si="2"/>
        <v>1</v>
      </c>
      <c r="R54" s="12">
        <f>SUM(R55:R56)</f>
        <v>83</v>
      </c>
    </row>
    <row r="55" spans="1:18" ht="15" customHeight="1">
      <c r="A55" s="14">
        <v>49</v>
      </c>
      <c r="B55" s="15" t="s">
        <v>370</v>
      </c>
      <c r="C55" s="15" t="s">
        <v>333</v>
      </c>
      <c r="D55" s="16">
        <f t="shared" si="1"/>
        <v>33</v>
      </c>
      <c r="E55" s="16">
        <v>0</v>
      </c>
      <c r="F55" s="16">
        <f t="shared" si="0"/>
        <v>33</v>
      </c>
      <c r="G55" s="16">
        <v>0</v>
      </c>
      <c r="H55" s="16">
        <v>0</v>
      </c>
      <c r="I55" s="16">
        <v>0</v>
      </c>
      <c r="L55" s="11" t="s">
        <v>332</v>
      </c>
      <c r="M55" s="11" t="s">
        <v>333</v>
      </c>
      <c r="Q55" s="9" t="b">
        <f t="shared" si="2"/>
        <v>1</v>
      </c>
      <c r="R55" s="12">
        <f>0+33</f>
        <v>33</v>
      </c>
    </row>
    <row r="56" spans="1:18" ht="15" customHeight="1">
      <c r="A56" s="14">
        <v>50</v>
      </c>
      <c r="B56" s="15" t="s">
        <v>222</v>
      </c>
      <c r="C56" s="15" t="s">
        <v>44</v>
      </c>
      <c r="D56" s="16">
        <f t="shared" si="1"/>
        <v>50</v>
      </c>
      <c r="E56" s="16">
        <v>0</v>
      </c>
      <c r="F56" s="16">
        <f t="shared" si="0"/>
        <v>50</v>
      </c>
      <c r="G56" s="16">
        <v>0</v>
      </c>
      <c r="H56" s="16">
        <v>0</v>
      </c>
      <c r="I56" s="16">
        <v>0</v>
      </c>
      <c r="L56" s="11" t="s">
        <v>222</v>
      </c>
      <c r="M56" s="11" t="s">
        <v>44</v>
      </c>
      <c r="Q56" s="9" t="b">
        <f t="shared" si="2"/>
        <v>1</v>
      </c>
      <c r="R56" s="12">
        <v>50</v>
      </c>
    </row>
    <row r="57" spans="1:18" ht="15" customHeight="1">
      <c r="A57" s="14">
        <v>51</v>
      </c>
      <c r="B57" s="15" t="s">
        <v>223</v>
      </c>
      <c r="C57" s="15" t="s">
        <v>224</v>
      </c>
      <c r="D57" s="16">
        <f t="shared" si="1"/>
        <v>87.28</v>
      </c>
      <c r="E57" s="16">
        <v>0</v>
      </c>
      <c r="F57" s="16">
        <f t="shared" si="0"/>
        <v>87.28</v>
      </c>
      <c r="G57" s="16">
        <v>0</v>
      </c>
      <c r="H57" s="16">
        <v>0</v>
      </c>
      <c r="I57" s="16">
        <v>0</v>
      </c>
      <c r="L57" s="11" t="s">
        <v>223</v>
      </c>
      <c r="M57" s="11" t="s">
        <v>224</v>
      </c>
      <c r="Q57" s="9" t="b">
        <f t="shared" si="2"/>
        <v>1</v>
      </c>
      <c r="R57" s="12">
        <f>SUM(R58:R59)</f>
        <v>87.28</v>
      </c>
    </row>
    <row r="58" spans="1:18" ht="15" customHeight="1">
      <c r="A58" s="14">
        <v>52</v>
      </c>
      <c r="B58" s="15" t="s">
        <v>225</v>
      </c>
      <c r="C58" s="15" t="s">
        <v>43</v>
      </c>
      <c r="D58" s="16">
        <f t="shared" si="1"/>
        <v>50.28</v>
      </c>
      <c r="E58" s="16">
        <v>0</v>
      </c>
      <c r="F58" s="16">
        <f t="shared" si="0"/>
        <v>50.28</v>
      </c>
      <c r="G58" s="16">
        <v>0</v>
      </c>
      <c r="H58" s="16">
        <v>0</v>
      </c>
      <c r="I58" s="16">
        <v>0</v>
      </c>
      <c r="L58" s="11" t="s">
        <v>225</v>
      </c>
      <c r="M58" s="11" t="s">
        <v>43</v>
      </c>
      <c r="Q58" s="9" t="b">
        <f t="shared" si="2"/>
        <v>1</v>
      </c>
      <c r="R58" s="12">
        <f>31.28+19</f>
        <v>50.28</v>
      </c>
    </row>
    <row r="59" spans="1:18" ht="15" customHeight="1">
      <c r="A59" s="14">
        <v>53</v>
      </c>
      <c r="B59" s="15" t="s">
        <v>226</v>
      </c>
      <c r="C59" s="15" t="s">
        <v>42</v>
      </c>
      <c r="D59" s="16">
        <f t="shared" si="1"/>
        <v>37</v>
      </c>
      <c r="E59" s="16">
        <v>0</v>
      </c>
      <c r="F59" s="16">
        <f t="shared" si="0"/>
        <v>37</v>
      </c>
      <c r="G59" s="16">
        <v>0</v>
      </c>
      <c r="H59" s="16">
        <v>0</v>
      </c>
      <c r="I59" s="16">
        <v>0</v>
      </c>
      <c r="L59" s="11" t="s">
        <v>226</v>
      </c>
      <c r="M59" s="11" t="s">
        <v>42</v>
      </c>
      <c r="Q59" s="9" t="b">
        <f t="shared" si="2"/>
        <v>1</v>
      </c>
      <c r="R59" s="12">
        <f>10+27</f>
        <v>37</v>
      </c>
    </row>
    <row r="60" spans="1:18" ht="15" customHeight="1">
      <c r="A60" s="14">
        <v>54</v>
      </c>
      <c r="B60" s="15" t="s">
        <v>371</v>
      </c>
      <c r="C60" s="15" t="s">
        <v>335</v>
      </c>
      <c r="D60" s="16">
        <f t="shared" si="1"/>
        <v>10</v>
      </c>
      <c r="E60" s="16">
        <v>0</v>
      </c>
      <c r="F60" s="16">
        <f t="shared" si="0"/>
        <v>10</v>
      </c>
      <c r="G60" s="16">
        <v>0</v>
      </c>
      <c r="H60" s="16">
        <v>0</v>
      </c>
      <c r="I60" s="16">
        <v>0</v>
      </c>
      <c r="L60" s="11" t="s">
        <v>334</v>
      </c>
      <c r="M60" s="11" t="s">
        <v>335</v>
      </c>
      <c r="Q60" s="9" t="b">
        <f t="shared" si="2"/>
        <v>1</v>
      </c>
      <c r="R60" s="12">
        <f>SUM(R61:R62)</f>
        <v>10</v>
      </c>
    </row>
    <row r="61" spans="1:18" ht="15" customHeight="1">
      <c r="A61" s="14">
        <v>55</v>
      </c>
      <c r="B61" s="15" t="s">
        <v>372</v>
      </c>
      <c r="C61" s="15" t="s">
        <v>337</v>
      </c>
      <c r="D61" s="16">
        <f t="shared" si="1"/>
        <v>6</v>
      </c>
      <c r="E61" s="16">
        <v>0</v>
      </c>
      <c r="F61" s="16">
        <f t="shared" si="0"/>
        <v>6</v>
      </c>
      <c r="G61" s="16">
        <v>0</v>
      </c>
      <c r="H61" s="16">
        <v>0</v>
      </c>
      <c r="I61" s="16">
        <v>0</v>
      </c>
      <c r="L61" s="11" t="s">
        <v>336</v>
      </c>
      <c r="M61" s="11" t="s">
        <v>337</v>
      </c>
      <c r="Q61" s="9" t="b">
        <f t="shared" si="2"/>
        <v>1</v>
      </c>
      <c r="R61" s="12">
        <f>0+6</f>
        <v>6</v>
      </c>
    </row>
    <row r="62" spans="1:18" ht="15" customHeight="1">
      <c r="A62" s="14">
        <v>56</v>
      </c>
      <c r="B62" s="15" t="s">
        <v>373</v>
      </c>
      <c r="C62" s="15" t="s">
        <v>339</v>
      </c>
      <c r="D62" s="16">
        <f t="shared" si="1"/>
        <v>4</v>
      </c>
      <c r="E62" s="16">
        <v>0</v>
      </c>
      <c r="F62" s="16">
        <f t="shared" si="0"/>
        <v>4</v>
      </c>
      <c r="G62" s="16">
        <v>0</v>
      </c>
      <c r="H62" s="16">
        <v>0</v>
      </c>
      <c r="I62" s="16">
        <v>0</v>
      </c>
      <c r="L62" s="11" t="s">
        <v>338</v>
      </c>
      <c r="M62" s="11" t="s">
        <v>339</v>
      </c>
      <c r="Q62" s="9" t="b">
        <f t="shared" si="2"/>
        <v>1</v>
      </c>
      <c r="R62" s="12">
        <f>0+4</f>
        <v>4</v>
      </c>
    </row>
    <row r="63" spans="1:18" ht="15" customHeight="1">
      <c r="A63" s="14">
        <v>57</v>
      </c>
      <c r="B63" s="15" t="s">
        <v>374</v>
      </c>
      <c r="C63" s="15" t="s">
        <v>341</v>
      </c>
      <c r="D63" s="16">
        <f t="shared" si="1"/>
        <v>2</v>
      </c>
      <c r="E63" s="16">
        <v>0</v>
      </c>
      <c r="F63" s="16">
        <f t="shared" si="0"/>
        <v>2</v>
      </c>
      <c r="G63" s="16">
        <v>0</v>
      </c>
      <c r="H63" s="16">
        <v>0</v>
      </c>
      <c r="I63" s="16">
        <v>0</v>
      </c>
      <c r="L63" s="11" t="s">
        <v>340</v>
      </c>
      <c r="M63" s="11" t="s">
        <v>341</v>
      </c>
      <c r="Q63" s="9" t="b">
        <f t="shared" si="2"/>
        <v>1</v>
      </c>
      <c r="R63" s="12">
        <f>SUM(R64)</f>
        <v>2</v>
      </c>
    </row>
    <row r="64" spans="1:18" ht="15" customHeight="1">
      <c r="A64" s="14">
        <v>58</v>
      </c>
      <c r="B64" s="15" t="s">
        <v>375</v>
      </c>
      <c r="C64" s="15" t="s">
        <v>343</v>
      </c>
      <c r="D64" s="16">
        <f t="shared" si="1"/>
        <v>2</v>
      </c>
      <c r="E64" s="16">
        <v>0</v>
      </c>
      <c r="F64" s="16">
        <f t="shared" si="0"/>
        <v>2</v>
      </c>
      <c r="G64" s="16">
        <v>0</v>
      </c>
      <c r="H64" s="16">
        <v>0</v>
      </c>
      <c r="I64" s="16">
        <v>0</v>
      </c>
      <c r="L64" s="11" t="s">
        <v>342</v>
      </c>
      <c r="M64" s="11" t="s">
        <v>343</v>
      </c>
      <c r="Q64" s="9" t="b">
        <f t="shared" si="2"/>
        <v>1</v>
      </c>
      <c r="R64" s="12">
        <f>0+2</f>
        <v>2</v>
      </c>
    </row>
    <row r="65" spans="1:18" ht="15" customHeight="1">
      <c r="A65" s="14">
        <v>59</v>
      </c>
      <c r="B65" s="15" t="s">
        <v>232</v>
      </c>
      <c r="C65" s="15" t="s">
        <v>233</v>
      </c>
      <c r="D65" s="16">
        <f t="shared" si="1"/>
        <v>77.28</v>
      </c>
      <c r="E65" s="16">
        <v>0</v>
      </c>
      <c r="F65" s="16">
        <f t="shared" si="0"/>
        <v>77.28</v>
      </c>
      <c r="G65" s="16">
        <v>0</v>
      </c>
      <c r="H65" s="16">
        <v>0</v>
      </c>
      <c r="I65" s="16">
        <v>0</v>
      </c>
      <c r="L65" s="11" t="s">
        <v>232</v>
      </c>
      <c r="M65" s="11" t="s">
        <v>233</v>
      </c>
      <c r="Q65" s="9" t="b">
        <f t="shared" si="2"/>
        <v>1</v>
      </c>
      <c r="R65" s="12">
        <f>SUM(R66)</f>
        <v>77.28</v>
      </c>
    </row>
    <row r="66" spans="1:18" ht="15" customHeight="1">
      <c r="A66" s="14">
        <v>60</v>
      </c>
      <c r="B66" s="15" t="s">
        <v>234</v>
      </c>
      <c r="C66" s="15" t="s">
        <v>41</v>
      </c>
      <c r="D66" s="16">
        <f t="shared" si="1"/>
        <v>77.28</v>
      </c>
      <c r="E66" s="16">
        <v>0</v>
      </c>
      <c r="F66" s="16">
        <f t="shared" si="0"/>
        <v>77.28</v>
      </c>
      <c r="G66" s="16">
        <v>0</v>
      </c>
      <c r="H66" s="16">
        <v>0</v>
      </c>
      <c r="I66" s="16">
        <v>0</v>
      </c>
      <c r="L66" s="11" t="s">
        <v>234</v>
      </c>
      <c r="M66" s="11" t="s">
        <v>41</v>
      </c>
      <c r="Q66" s="9" t="b">
        <f t="shared" si="2"/>
        <v>1</v>
      </c>
      <c r="R66" s="12">
        <v>77.28</v>
      </c>
    </row>
    <row r="67" spans="1:18" ht="15" customHeight="1">
      <c r="A67" s="14">
        <v>61</v>
      </c>
      <c r="B67" s="15" t="s">
        <v>235</v>
      </c>
      <c r="C67" s="15" t="s">
        <v>236</v>
      </c>
      <c r="D67" s="16">
        <f t="shared" si="1"/>
        <v>80.35</v>
      </c>
      <c r="E67" s="16">
        <v>0</v>
      </c>
      <c r="F67" s="16">
        <f t="shared" si="0"/>
        <v>80.35</v>
      </c>
      <c r="G67" s="16">
        <v>0</v>
      </c>
      <c r="H67" s="16">
        <v>0</v>
      </c>
      <c r="I67" s="16">
        <v>0</v>
      </c>
      <c r="L67" s="11" t="s">
        <v>235</v>
      </c>
      <c r="M67" s="11" t="s">
        <v>236</v>
      </c>
      <c r="Q67" s="9" t="b">
        <f t="shared" si="2"/>
        <v>1</v>
      </c>
      <c r="R67" s="12">
        <f>SUM(R68:R69)</f>
        <v>80.35</v>
      </c>
    </row>
    <row r="68" spans="1:18" ht="15" customHeight="1">
      <c r="A68" s="14">
        <v>62</v>
      </c>
      <c r="B68" s="15" t="s">
        <v>237</v>
      </c>
      <c r="C68" s="15" t="s">
        <v>155</v>
      </c>
      <c r="D68" s="16">
        <f t="shared" si="1"/>
        <v>10</v>
      </c>
      <c r="E68" s="16">
        <v>0</v>
      </c>
      <c r="F68" s="16">
        <f t="shared" si="0"/>
        <v>10</v>
      </c>
      <c r="G68" s="16">
        <v>0</v>
      </c>
      <c r="H68" s="16">
        <v>0</v>
      </c>
      <c r="I68" s="16">
        <v>0</v>
      </c>
      <c r="L68" s="11" t="s">
        <v>237</v>
      </c>
      <c r="M68" s="11" t="s">
        <v>155</v>
      </c>
      <c r="Q68" s="9" t="b">
        <f t="shared" si="2"/>
        <v>1</v>
      </c>
      <c r="R68" s="12">
        <v>10</v>
      </c>
    </row>
    <row r="69" spans="1:18" ht="15" customHeight="1">
      <c r="A69" s="14">
        <v>63</v>
      </c>
      <c r="B69" s="15" t="s">
        <v>238</v>
      </c>
      <c r="C69" s="15" t="s">
        <v>48</v>
      </c>
      <c r="D69" s="16">
        <f t="shared" si="1"/>
        <v>70.35</v>
      </c>
      <c r="E69" s="16">
        <v>0</v>
      </c>
      <c r="F69" s="16">
        <f t="shared" si="0"/>
        <v>70.35</v>
      </c>
      <c r="G69" s="16">
        <v>0</v>
      </c>
      <c r="H69" s="16">
        <v>0</v>
      </c>
      <c r="I69" s="16">
        <v>0</v>
      </c>
      <c r="L69" s="11" t="s">
        <v>238</v>
      </c>
      <c r="M69" s="11" t="s">
        <v>48</v>
      </c>
      <c r="Q69" s="9" t="b">
        <f t="shared" si="2"/>
        <v>1</v>
      </c>
      <c r="R69" s="12">
        <v>70.35</v>
      </c>
    </row>
    <row r="70" spans="1:18" ht="15" customHeight="1">
      <c r="A70" s="14">
        <v>64</v>
      </c>
      <c r="B70" s="15" t="s">
        <v>376</v>
      </c>
      <c r="C70" s="15" t="s">
        <v>345</v>
      </c>
      <c r="D70" s="16">
        <f t="shared" si="1"/>
        <v>299</v>
      </c>
      <c r="E70" s="16">
        <v>0</v>
      </c>
      <c r="F70" s="16">
        <f t="shared" si="0"/>
        <v>299</v>
      </c>
      <c r="G70" s="16">
        <v>0</v>
      </c>
      <c r="H70" s="16">
        <v>0</v>
      </c>
      <c r="I70" s="16">
        <v>0</v>
      </c>
      <c r="L70" s="11" t="s">
        <v>344</v>
      </c>
      <c r="M70" s="11" t="s">
        <v>345</v>
      </c>
      <c r="Q70" s="9" t="b">
        <f t="shared" si="2"/>
        <v>1</v>
      </c>
      <c r="R70" s="12">
        <f>SUM(R71)</f>
        <v>299</v>
      </c>
    </row>
    <row r="71" spans="1:18" ht="15" customHeight="1">
      <c r="A71" s="14">
        <v>65</v>
      </c>
      <c r="B71" s="15" t="s">
        <v>377</v>
      </c>
      <c r="C71" s="15" t="s">
        <v>345</v>
      </c>
      <c r="D71" s="16">
        <f t="shared" si="1"/>
        <v>299</v>
      </c>
      <c r="E71" s="16">
        <v>0</v>
      </c>
      <c r="F71" s="16">
        <f t="shared" si="0"/>
        <v>299</v>
      </c>
      <c r="G71" s="16">
        <v>0</v>
      </c>
      <c r="H71" s="16">
        <v>0</v>
      </c>
      <c r="I71" s="16">
        <v>0</v>
      </c>
      <c r="L71" s="11" t="s">
        <v>346</v>
      </c>
      <c r="M71" s="11" t="s">
        <v>345</v>
      </c>
      <c r="Q71" s="9" t="b">
        <f t="shared" si="2"/>
        <v>1</v>
      </c>
      <c r="R71" s="12">
        <f>0+59+240</f>
        <v>299</v>
      </c>
    </row>
    <row r="72" spans="1:18" ht="15" customHeight="1">
      <c r="A72" s="14">
        <v>66</v>
      </c>
      <c r="B72" s="15" t="s">
        <v>241</v>
      </c>
      <c r="C72" s="15" t="s">
        <v>242</v>
      </c>
      <c r="D72" s="16">
        <f t="shared" si="1"/>
        <v>2991.8100000000004</v>
      </c>
      <c r="E72" s="16">
        <v>1008.24</v>
      </c>
      <c r="F72" s="16">
        <f aca="true" t="shared" si="3" ref="F72:F102">R72-E72</f>
        <v>1983.5700000000004</v>
      </c>
      <c r="G72" s="16">
        <v>0</v>
      </c>
      <c r="H72" s="16">
        <v>0</v>
      </c>
      <c r="I72" s="16">
        <v>0</v>
      </c>
      <c r="L72" s="11" t="s">
        <v>241</v>
      </c>
      <c r="M72" s="11" t="s">
        <v>242</v>
      </c>
      <c r="Q72" s="9" t="b">
        <f t="shared" si="2"/>
        <v>1</v>
      </c>
      <c r="R72" s="12">
        <f>R73+R75+R78+R83+R86+R89+R91</f>
        <v>2991.8100000000004</v>
      </c>
    </row>
    <row r="73" spans="1:18" ht="15" customHeight="1">
      <c r="A73" s="14">
        <v>67</v>
      </c>
      <c r="B73" s="15" t="s">
        <v>243</v>
      </c>
      <c r="C73" s="15" t="s">
        <v>244</v>
      </c>
      <c r="D73" s="16">
        <f aca="true" t="shared" si="4" ref="D73:D102">E73+F73</f>
        <v>1</v>
      </c>
      <c r="E73" s="16">
        <v>0</v>
      </c>
      <c r="F73" s="16">
        <f t="shared" si="3"/>
        <v>1</v>
      </c>
      <c r="G73" s="16">
        <v>0</v>
      </c>
      <c r="H73" s="16">
        <v>0</v>
      </c>
      <c r="I73" s="16">
        <v>0</v>
      </c>
      <c r="L73" s="11" t="s">
        <v>243</v>
      </c>
      <c r="M73" s="11" t="s">
        <v>244</v>
      </c>
      <c r="Q73" s="9" t="b">
        <f aca="true" t="shared" si="5" ref="Q73:Q102">B73=L73</f>
        <v>1</v>
      </c>
      <c r="R73" s="12">
        <v>1</v>
      </c>
    </row>
    <row r="74" spans="1:18" ht="15" customHeight="1">
      <c r="A74" s="14">
        <v>68</v>
      </c>
      <c r="B74" s="15" t="s">
        <v>245</v>
      </c>
      <c r="C74" s="15" t="s">
        <v>57</v>
      </c>
      <c r="D74" s="16">
        <f t="shared" si="4"/>
        <v>1</v>
      </c>
      <c r="E74" s="16">
        <v>0</v>
      </c>
      <c r="F74" s="16">
        <f t="shared" si="3"/>
        <v>1</v>
      </c>
      <c r="G74" s="16">
        <v>0</v>
      </c>
      <c r="H74" s="16">
        <v>0</v>
      </c>
      <c r="I74" s="16">
        <v>0</v>
      </c>
      <c r="L74" s="11" t="s">
        <v>245</v>
      </c>
      <c r="M74" s="11" t="s">
        <v>57</v>
      </c>
      <c r="Q74" s="9" t="b">
        <f t="shared" si="5"/>
        <v>1</v>
      </c>
      <c r="R74" s="12">
        <v>1</v>
      </c>
    </row>
    <row r="75" spans="1:18" ht="15" customHeight="1">
      <c r="A75" s="14">
        <v>69</v>
      </c>
      <c r="B75" s="15" t="s">
        <v>246</v>
      </c>
      <c r="C75" s="15" t="s">
        <v>247</v>
      </c>
      <c r="D75" s="16">
        <f t="shared" si="4"/>
        <v>258.93</v>
      </c>
      <c r="E75" s="16">
        <v>0</v>
      </c>
      <c r="F75" s="16">
        <f t="shared" si="3"/>
        <v>258.93</v>
      </c>
      <c r="G75" s="16">
        <v>0</v>
      </c>
      <c r="H75" s="16">
        <v>0</v>
      </c>
      <c r="I75" s="16">
        <v>0</v>
      </c>
      <c r="L75" s="11" t="s">
        <v>246</v>
      </c>
      <c r="M75" s="11" t="s">
        <v>247</v>
      </c>
      <c r="Q75" s="9" t="b">
        <f t="shared" si="5"/>
        <v>1</v>
      </c>
      <c r="R75" s="12">
        <f>SUM(R76:R77)</f>
        <v>258.93</v>
      </c>
    </row>
    <row r="76" spans="1:18" ht="15" customHeight="1">
      <c r="A76" s="14">
        <v>70</v>
      </c>
      <c r="B76" s="15" t="s">
        <v>248</v>
      </c>
      <c r="C76" s="15" t="s">
        <v>56</v>
      </c>
      <c r="D76" s="16">
        <f t="shared" si="4"/>
        <v>207.3</v>
      </c>
      <c r="E76" s="16">
        <v>0</v>
      </c>
      <c r="F76" s="16">
        <f t="shared" si="3"/>
        <v>207.3</v>
      </c>
      <c r="G76" s="16">
        <v>0</v>
      </c>
      <c r="H76" s="16">
        <v>0</v>
      </c>
      <c r="I76" s="16">
        <v>0</v>
      </c>
      <c r="L76" s="11" t="s">
        <v>248</v>
      </c>
      <c r="M76" s="11" t="s">
        <v>56</v>
      </c>
      <c r="Q76" s="9" t="b">
        <f t="shared" si="5"/>
        <v>1</v>
      </c>
      <c r="R76" s="12">
        <v>207.3</v>
      </c>
    </row>
    <row r="77" spans="1:18" ht="15" customHeight="1">
      <c r="A77" s="14">
        <v>71</v>
      </c>
      <c r="B77" s="15" t="s">
        <v>378</v>
      </c>
      <c r="C77" s="15" t="s">
        <v>348</v>
      </c>
      <c r="D77" s="16">
        <f t="shared" si="4"/>
        <v>51.629999999999995</v>
      </c>
      <c r="E77" s="16">
        <v>0</v>
      </c>
      <c r="F77" s="16">
        <f t="shared" si="3"/>
        <v>51.629999999999995</v>
      </c>
      <c r="G77" s="16">
        <v>0</v>
      </c>
      <c r="H77" s="16">
        <v>0</v>
      </c>
      <c r="I77" s="16">
        <v>0</v>
      </c>
      <c r="L77" s="11" t="s">
        <v>347</v>
      </c>
      <c r="M77" s="11" t="s">
        <v>348</v>
      </c>
      <c r="Q77" s="9" t="b">
        <f t="shared" si="5"/>
        <v>1</v>
      </c>
      <c r="R77" s="12">
        <f>0+29+22.63</f>
        <v>51.629999999999995</v>
      </c>
    </row>
    <row r="78" spans="1:18" ht="15" customHeight="1">
      <c r="A78" s="14">
        <v>72</v>
      </c>
      <c r="B78" s="15" t="s">
        <v>250</v>
      </c>
      <c r="C78" s="15" t="s">
        <v>251</v>
      </c>
      <c r="D78" s="16">
        <f t="shared" si="4"/>
        <v>804.48</v>
      </c>
      <c r="E78" s="16">
        <v>0</v>
      </c>
      <c r="F78" s="16">
        <f t="shared" si="3"/>
        <v>804.48</v>
      </c>
      <c r="G78" s="16">
        <v>0</v>
      </c>
      <c r="H78" s="16">
        <v>0</v>
      </c>
      <c r="I78" s="16">
        <v>0</v>
      </c>
      <c r="L78" s="11" t="s">
        <v>250</v>
      </c>
      <c r="M78" s="11" t="s">
        <v>251</v>
      </c>
      <c r="Q78" s="9" t="b">
        <f t="shared" si="5"/>
        <v>1</v>
      </c>
      <c r="R78" s="12">
        <f>SUM(R79:R82)</f>
        <v>804.48</v>
      </c>
    </row>
    <row r="79" spans="1:18" ht="15" customHeight="1">
      <c r="A79" s="14">
        <v>73</v>
      </c>
      <c r="B79" s="15" t="s">
        <v>252</v>
      </c>
      <c r="C79" s="15" t="s">
        <v>55</v>
      </c>
      <c r="D79" s="16">
        <f t="shared" si="4"/>
        <v>8.25</v>
      </c>
      <c r="E79" s="16">
        <v>0</v>
      </c>
      <c r="F79" s="16">
        <f t="shared" si="3"/>
        <v>8.25</v>
      </c>
      <c r="G79" s="16">
        <v>0</v>
      </c>
      <c r="H79" s="16">
        <v>0</v>
      </c>
      <c r="I79" s="16">
        <v>0</v>
      </c>
      <c r="L79" s="11" t="s">
        <v>252</v>
      </c>
      <c r="M79" s="11" t="s">
        <v>55</v>
      </c>
      <c r="Q79" s="9" t="b">
        <f t="shared" si="5"/>
        <v>1</v>
      </c>
      <c r="R79" s="12">
        <v>8.25</v>
      </c>
    </row>
    <row r="80" spans="1:18" ht="15" customHeight="1">
      <c r="A80" s="14">
        <v>74</v>
      </c>
      <c r="B80" s="15" t="s">
        <v>253</v>
      </c>
      <c r="C80" s="15" t="s">
        <v>254</v>
      </c>
      <c r="D80" s="16">
        <f t="shared" si="4"/>
        <v>2.5</v>
      </c>
      <c r="E80" s="16">
        <v>0</v>
      </c>
      <c r="F80" s="16">
        <f t="shared" si="3"/>
        <v>2.5</v>
      </c>
      <c r="G80" s="16">
        <v>0</v>
      </c>
      <c r="H80" s="16">
        <v>0</v>
      </c>
      <c r="I80" s="16">
        <v>0</v>
      </c>
      <c r="L80" s="11" t="s">
        <v>253</v>
      </c>
      <c r="M80" s="11" t="s">
        <v>254</v>
      </c>
      <c r="Q80" s="9" t="b">
        <f t="shared" si="5"/>
        <v>1</v>
      </c>
      <c r="R80" s="12">
        <v>2.5</v>
      </c>
    </row>
    <row r="81" spans="1:18" ht="15" customHeight="1">
      <c r="A81" s="14">
        <v>75</v>
      </c>
      <c r="B81" s="15" t="s">
        <v>255</v>
      </c>
      <c r="C81" s="15" t="s">
        <v>54</v>
      </c>
      <c r="D81" s="16">
        <f t="shared" si="4"/>
        <v>790.78</v>
      </c>
      <c r="E81" s="16">
        <v>0</v>
      </c>
      <c r="F81" s="16">
        <f t="shared" si="3"/>
        <v>790.78</v>
      </c>
      <c r="G81" s="16">
        <v>0</v>
      </c>
      <c r="H81" s="16">
        <v>0</v>
      </c>
      <c r="I81" s="16">
        <v>0</v>
      </c>
      <c r="L81" s="11" t="s">
        <v>255</v>
      </c>
      <c r="M81" s="11" t="s">
        <v>54</v>
      </c>
      <c r="Q81" s="9" t="b">
        <f t="shared" si="5"/>
        <v>1</v>
      </c>
      <c r="R81" s="12">
        <f>180+439.35+171.43</f>
        <v>790.78</v>
      </c>
    </row>
    <row r="82" spans="1:18" ht="15" customHeight="1">
      <c r="A82" s="14">
        <v>76</v>
      </c>
      <c r="B82" s="15" t="s">
        <v>379</v>
      </c>
      <c r="C82" s="15" t="s">
        <v>350</v>
      </c>
      <c r="D82" s="16">
        <f t="shared" si="4"/>
        <v>2.95</v>
      </c>
      <c r="E82" s="16">
        <v>0</v>
      </c>
      <c r="F82" s="16">
        <f t="shared" si="3"/>
        <v>2.95</v>
      </c>
      <c r="G82" s="16">
        <v>0</v>
      </c>
      <c r="H82" s="16">
        <v>0</v>
      </c>
      <c r="I82" s="16">
        <v>0</v>
      </c>
      <c r="L82" s="11" t="s">
        <v>349</v>
      </c>
      <c r="M82" s="11" t="s">
        <v>350</v>
      </c>
      <c r="Q82" s="9" t="b">
        <f t="shared" si="5"/>
        <v>1</v>
      </c>
      <c r="R82" s="12">
        <f>0+2.95</f>
        <v>2.95</v>
      </c>
    </row>
    <row r="83" spans="1:18" ht="15" customHeight="1">
      <c r="A83" s="14">
        <v>77</v>
      </c>
      <c r="B83" s="15" t="s">
        <v>257</v>
      </c>
      <c r="C83" s="15" t="s">
        <v>258</v>
      </c>
      <c r="D83" s="16">
        <f t="shared" si="4"/>
        <v>829.1600000000001</v>
      </c>
      <c r="E83" s="16">
        <v>0</v>
      </c>
      <c r="F83" s="16">
        <f t="shared" si="3"/>
        <v>829.1600000000001</v>
      </c>
      <c r="G83" s="16">
        <v>0</v>
      </c>
      <c r="H83" s="16">
        <v>0</v>
      </c>
      <c r="I83" s="16">
        <v>0</v>
      </c>
      <c r="L83" s="11" t="s">
        <v>257</v>
      </c>
      <c r="M83" s="11" t="s">
        <v>258</v>
      </c>
      <c r="Q83" s="9" t="b">
        <f t="shared" si="5"/>
        <v>1</v>
      </c>
      <c r="R83" s="12">
        <f>SUM(R84:R85)</f>
        <v>829.1600000000001</v>
      </c>
    </row>
    <row r="84" spans="1:18" ht="15" customHeight="1">
      <c r="A84" s="14">
        <v>78</v>
      </c>
      <c r="B84" s="15" t="s">
        <v>259</v>
      </c>
      <c r="C84" s="15" t="s">
        <v>53</v>
      </c>
      <c r="D84" s="16">
        <f t="shared" si="4"/>
        <v>808.96</v>
      </c>
      <c r="E84" s="16">
        <v>0</v>
      </c>
      <c r="F84" s="16">
        <f t="shared" si="3"/>
        <v>808.96</v>
      </c>
      <c r="G84" s="16">
        <v>0</v>
      </c>
      <c r="H84" s="16">
        <v>0</v>
      </c>
      <c r="I84" s="16">
        <v>0</v>
      </c>
      <c r="L84" s="11" t="s">
        <v>259</v>
      </c>
      <c r="M84" s="11" t="s">
        <v>53</v>
      </c>
      <c r="Q84" s="9" t="b">
        <f t="shared" si="5"/>
        <v>1</v>
      </c>
      <c r="R84" s="12">
        <f>559.96+249</f>
        <v>808.96</v>
      </c>
    </row>
    <row r="85" spans="1:18" ht="15" customHeight="1">
      <c r="A85" s="14">
        <v>79</v>
      </c>
      <c r="B85" s="15" t="s">
        <v>260</v>
      </c>
      <c r="C85" s="15" t="s">
        <v>52</v>
      </c>
      <c r="D85" s="16">
        <f t="shared" si="4"/>
        <v>20.2</v>
      </c>
      <c r="E85" s="16">
        <v>0</v>
      </c>
      <c r="F85" s="16">
        <f t="shared" si="3"/>
        <v>20.2</v>
      </c>
      <c r="G85" s="16">
        <v>0</v>
      </c>
      <c r="H85" s="16">
        <v>0</v>
      </c>
      <c r="I85" s="16">
        <v>0</v>
      </c>
      <c r="L85" s="11" t="s">
        <v>260</v>
      </c>
      <c r="M85" s="11" t="s">
        <v>52</v>
      </c>
      <c r="Q85" s="9" t="b">
        <f t="shared" si="5"/>
        <v>1</v>
      </c>
      <c r="R85" s="12">
        <v>20.2</v>
      </c>
    </row>
    <row r="86" spans="1:18" ht="15" customHeight="1">
      <c r="A86" s="14">
        <v>80</v>
      </c>
      <c r="B86" s="15" t="s">
        <v>261</v>
      </c>
      <c r="C86" s="15" t="s">
        <v>262</v>
      </c>
      <c r="D86" s="16">
        <f t="shared" si="4"/>
        <v>1008.24</v>
      </c>
      <c r="E86" s="16">
        <v>1008.24</v>
      </c>
      <c r="F86" s="16">
        <f t="shared" si="3"/>
        <v>0</v>
      </c>
      <c r="G86" s="16">
        <v>0</v>
      </c>
      <c r="H86" s="16">
        <v>0</v>
      </c>
      <c r="I86" s="16">
        <v>0</v>
      </c>
      <c r="L86" s="11" t="s">
        <v>261</v>
      </c>
      <c r="M86" s="11" t="s">
        <v>262</v>
      </c>
      <c r="Q86" s="9" t="b">
        <f t="shared" si="5"/>
        <v>1</v>
      </c>
      <c r="R86" s="12">
        <v>1008.24</v>
      </c>
    </row>
    <row r="87" spans="1:18" ht="15" customHeight="1">
      <c r="A87" s="14">
        <v>81</v>
      </c>
      <c r="B87" s="15" t="s">
        <v>263</v>
      </c>
      <c r="C87" s="15" t="s">
        <v>50</v>
      </c>
      <c r="D87" s="16">
        <f t="shared" si="4"/>
        <v>2.34</v>
      </c>
      <c r="E87" s="16">
        <v>2.34</v>
      </c>
      <c r="F87" s="16">
        <f t="shared" si="3"/>
        <v>0</v>
      </c>
      <c r="G87" s="16">
        <v>0</v>
      </c>
      <c r="H87" s="16">
        <v>0</v>
      </c>
      <c r="I87" s="16">
        <v>0</v>
      </c>
      <c r="L87" s="11" t="s">
        <v>263</v>
      </c>
      <c r="M87" s="11" t="s">
        <v>50</v>
      </c>
      <c r="Q87" s="9" t="b">
        <f t="shared" si="5"/>
        <v>1</v>
      </c>
      <c r="R87" s="12">
        <v>2.34</v>
      </c>
    </row>
    <row r="88" spans="1:18" ht="15" customHeight="1">
      <c r="A88" s="14">
        <v>82</v>
      </c>
      <c r="B88" s="15" t="s">
        <v>264</v>
      </c>
      <c r="C88" s="15" t="s">
        <v>51</v>
      </c>
      <c r="D88" s="16">
        <f t="shared" si="4"/>
        <v>1005.9</v>
      </c>
      <c r="E88" s="16">
        <v>1005.9</v>
      </c>
      <c r="F88" s="16">
        <f t="shared" si="3"/>
        <v>0</v>
      </c>
      <c r="G88" s="16">
        <v>0</v>
      </c>
      <c r="H88" s="16">
        <v>0</v>
      </c>
      <c r="I88" s="16">
        <v>0</v>
      </c>
      <c r="L88" s="11" t="s">
        <v>264</v>
      </c>
      <c r="M88" s="11" t="s">
        <v>51</v>
      </c>
      <c r="Q88" s="9" t="b">
        <f t="shared" si="5"/>
        <v>1</v>
      </c>
      <c r="R88" s="12">
        <v>1005.9</v>
      </c>
    </row>
    <row r="89" spans="1:18" ht="15" customHeight="1">
      <c r="A89" s="14">
        <v>83</v>
      </c>
      <c r="B89" s="15" t="s">
        <v>380</v>
      </c>
      <c r="C89" s="15" t="s">
        <v>352</v>
      </c>
      <c r="D89" s="16">
        <f t="shared" si="4"/>
        <v>31</v>
      </c>
      <c r="E89" s="16">
        <v>0</v>
      </c>
      <c r="F89" s="16">
        <f t="shared" si="3"/>
        <v>31</v>
      </c>
      <c r="G89" s="16">
        <v>0</v>
      </c>
      <c r="H89" s="16">
        <v>0</v>
      </c>
      <c r="I89" s="16">
        <v>0</v>
      </c>
      <c r="L89" s="11" t="s">
        <v>351</v>
      </c>
      <c r="M89" s="11" t="s">
        <v>352</v>
      </c>
      <c r="Q89" s="9" t="b">
        <f t="shared" si="5"/>
        <v>1</v>
      </c>
      <c r="R89" s="12">
        <f>SUM(R90)</f>
        <v>31</v>
      </c>
    </row>
    <row r="90" spans="1:18" ht="15" customHeight="1">
      <c r="A90" s="14">
        <v>84</v>
      </c>
      <c r="B90" s="15" t="s">
        <v>381</v>
      </c>
      <c r="C90" s="15" t="s">
        <v>353</v>
      </c>
      <c r="D90" s="16">
        <f t="shared" si="4"/>
        <v>31</v>
      </c>
      <c r="E90" s="16">
        <v>0</v>
      </c>
      <c r="F90" s="16">
        <f t="shared" si="3"/>
        <v>31</v>
      </c>
      <c r="G90" s="16">
        <v>0</v>
      </c>
      <c r="H90" s="16">
        <v>0</v>
      </c>
      <c r="I90" s="16">
        <v>0</v>
      </c>
      <c r="L90" s="11" t="s">
        <v>266</v>
      </c>
      <c r="M90" s="11" t="s">
        <v>267</v>
      </c>
      <c r="Q90" s="9" t="b">
        <f t="shared" si="5"/>
        <v>1</v>
      </c>
      <c r="R90" s="12">
        <f>0+20+11</f>
        <v>31</v>
      </c>
    </row>
    <row r="91" spans="1:18" ht="15" customHeight="1">
      <c r="A91" s="14">
        <v>85</v>
      </c>
      <c r="B91" s="15" t="s">
        <v>268</v>
      </c>
      <c r="C91" s="15" t="s">
        <v>269</v>
      </c>
      <c r="D91" s="16">
        <f t="shared" si="4"/>
        <v>59</v>
      </c>
      <c r="E91" s="16">
        <v>0</v>
      </c>
      <c r="F91" s="16">
        <f t="shared" si="3"/>
        <v>59</v>
      </c>
      <c r="G91" s="16">
        <v>0</v>
      </c>
      <c r="H91" s="16">
        <v>0</v>
      </c>
      <c r="I91" s="16">
        <v>0</v>
      </c>
      <c r="L91" s="11" t="s">
        <v>268</v>
      </c>
      <c r="M91" s="11" t="s">
        <v>269</v>
      </c>
      <c r="Q91" s="9" t="b">
        <f t="shared" si="5"/>
        <v>1</v>
      </c>
      <c r="R91" s="12">
        <f>SUM(R92)</f>
        <v>59</v>
      </c>
    </row>
    <row r="92" spans="1:18" ht="15" customHeight="1">
      <c r="A92" s="14">
        <v>86</v>
      </c>
      <c r="B92" s="15" t="s">
        <v>270</v>
      </c>
      <c r="C92" s="15" t="s">
        <v>61</v>
      </c>
      <c r="D92" s="16">
        <f t="shared" si="4"/>
        <v>59</v>
      </c>
      <c r="E92" s="16">
        <v>0</v>
      </c>
      <c r="F92" s="16">
        <f t="shared" si="3"/>
        <v>59</v>
      </c>
      <c r="G92" s="16">
        <v>0</v>
      </c>
      <c r="H92" s="16">
        <v>0</v>
      </c>
      <c r="I92" s="16">
        <v>0</v>
      </c>
      <c r="L92" s="11" t="s">
        <v>270</v>
      </c>
      <c r="M92" s="11" t="s">
        <v>61</v>
      </c>
      <c r="Q92" s="9" t="b">
        <f t="shared" si="5"/>
        <v>1</v>
      </c>
      <c r="R92" s="12">
        <f>16+17+13+13</f>
        <v>59</v>
      </c>
    </row>
    <row r="93" spans="1:18" ht="15" customHeight="1">
      <c r="A93" s="14">
        <v>87</v>
      </c>
      <c r="B93" s="15" t="s">
        <v>271</v>
      </c>
      <c r="C93" s="15" t="s">
        <v>272</v>
      </c>
      <c r="D93" s="16">
        <f t="shared" si="4"/>
        <v>2000</v>
      </c>
      <c r="E93" s="16">
        <v>0</v>
      </c>
      <c r="F93" s="16">
        <f t="shared" si="3"/>
        <v>2000</v>
      </c>
      <c r="G93" s="16">
        <v>0</v>
      </c>
      <c r="H93" s="16">
        <v>0</v>
      </c>
      <c r="I93" s="16">
        <v>0</v>
      </c>
      <c r="L93" s="11" t="s">
        <v>271</v>
      </c>
      <c r="M93" s="11" t="s">
        <v>272</v>
      </c>
      <c r="Q93" s="9" t="b">
        <f t="shared" si="5"/>
        <v>1</v>
      </c>
      <c r="R93" s="12">
        <v>2000</v>
      </c>
    </row>
    <row r="94" spans="1:18" ht="15" customHeight="1">
      <c r="A94" s="14">
        <v>88</v>
      </c>
      <c r="B94" s="15" t="s">
        <v>273</v>
      </c>
      <c r="C94" s="15" t="s">
        <v>274</v>
      </c>
      <c r="D94" s="16">
        <f t="shared" si="4"/>
        <v>2000</v>
      </c>
      <c r="E94" s="16">
        <v>0</v>
      </c>
      <c r="F94" s="16">
        <f t="shared" si="3"/>
        <v>2000</v>
      </c>
      <c r="G94" s="16">
        <v>0</v>
      </c>
      <c r="H94" s="16">
        <v>0</v>
      </c>
      <c r="I94" s="16">
        <v>0</v>
      </c>
      <c r="L94" s="11" t="s">
        <v>273</v>
      </c>
      <c r="M94" s="11" t="s">
        <v>274</v>
      </c>
      <c r="Q94" s="9" t="b">
        <f t="shared" si="5"/>
        <v>1</v>
      </c>
      <c r="R94" s="12">
        <v>2000</v>
      </c>
    </row>
    <row r="95" spans="1:18" ht="15" customHeight="1">
      <c r="A95" s="14">
        <v>89</v>
      </c>
      <c r="B95" s="15" t="s">
        <v>275</v>
      </c>
      <c r="C95" s="15" t="s">
        <v>276</v>
      </c>
      <c r="D95" s="16">
        <f t="shared" si="4"/>
        <v>2000</v>
      </c>
      <c r="E95" s="16">
        <v>0</v>
      </c>
      <c r="F95" s="16">
        <f t="shared" si="3"/>
        <v>2000</v>
      </c>
      <c r="G95" s="16">
        <v>0</v>
      </c>
      <c r="H95" s="16">
        <v>0</v>
      </c>
      <c r="I95" s="16">
        <v>0</v>
      </c>
      <c r="L95" s="11" t="s">
        <v>275</v>
      </c>
      <c r="M95" s="11" t="s">
        <v>276</v>
      </c>
      <c r="Q95" s="9" t="b">
        <f t="shared" si="5"/>
        <v>1</v>
      </c>
      <c r="R95" s="12">
        <v>2000</v>
      </c>
    </row>
    <row r="96" spans="1:18" ht="15" customHeight="1">
      <c r="A96" s="14">
        <v>90</v>
      </c>
      <c r="B96" s="15" t="s">
        <v>277</v>
      </c>
      <c r="C96" s="15" t="s">
        <v>278</v>
      </c>
      <c r="D96" s="16">
        <f t="shared" si="4"/>
        <v>587.79</v>
      </c>
      <c r="E96" s="16">
        <v>587.79</v>
      </c>
      <c r="F96" s="16">
        <f t="shared" si="3"/>
        <v>0</v>
      </c>
      <c r="G96" s="16">
        <v>0</v>
      </c>
      <c r="H96" s="16">
        <v>0</v>
      </c>
      <c r="I96" s="16">
        <v>0</v>
      </c>
      <c r="L96" s="11" t="s">
        <v>277</v>
      </c>
      <c r="M96" s="11" t="s">
        <v>278</v>
      </c>
      <c r="Q96" s="9" t="b">
        <f t="shared" si="5"/>
        <v>1</v>
      </c>
      <c r="R96" s="12">
        <v>587.79</v>
      </c>
    </row>
    <row r="97" spans="1:18" ht="15" customHeight="1">
      <c r="A97" s="14">
        <v>91</v>
      </c>
      <c r="B97" s="15" t="s">
        <v>279</v>
      </c>
      <c r="C97" s="15" t="s">
        <v>280</v>
      </c>
      <c r="D97" s="16">
        <f t="shared" si="4"/>
        <v>587.79</v>
      </c>
      <c r="E97" s="16">
        <v>587.79</v>
      </c>
      <c r="F97" s="16">
        <f t="shared" si="3"/>
        <v>0</v>
      </c>
      <c r="G97" s="16">
        <v>0</v>
      </c>
      <c r="H97" s="16">
        <v>0</v>
      </c>
      <c r="I97" s="16">
        <v>0</v>
      </c>
      <c r="L97" s="11" t="s">
        <v>279</v>
      </c>
      <c r="M97" s="11" t="s">
        <v>280</v>
      </c>
      <c r="Q97" s="9" t="b">
        <f t="shared" si="5"/>
        <v>1</v>
      </c>
      <c r="R97" s="12">
        <v>587.79</v>
      </c>
    </row>
    <row r="98" spans="1:18" ht="15" customHeight="1">
      <c r="A98" s="14">
        <v>92</v>
      </c>
      <c r="B98" s="15" t="s">
        <v>281</v>
      </c>
      <c r="C98" s="15" t="s">
        <v>62</v>
      </c>
      <c r="D98" s="16">
        <f t="shared" si="4"/>
        <v>587.79</v>
      </c>
      <c r="E98" s="16">
        <v>587.79</v>
      </c>
      <c r="F98" s="16">
        <f t="shared" si="3"/>
        <v>0</v>
      </c>
      <c r="G98" s="16">
        <v>0</v>
      </c>
      <c r="H98" s="16">
        <v>0</v>
      </c>
      <c r="I98" s="16">
        <v>0</v>
      </c>
      <c r="L98" s="11" t="s">
        <v>281</v>
      </c>
      <c r="M98" s="11" t="s">
        <v>62</v>
      </c>
      <c r="Q98" s="9" t="b">
        <f t="shared" si="5"/>
        <v>1</v>
      </c>
      <c r="R98" s="12">
        <v>587.79</v>
      </c>
    </row>
    <row r="99" spans="1:18" ht="15" customHeight="1">
      <c r="A99" s="14">
        <v>93</v>
      </c>
      <c r="B99" s="15" t="s">
        <v>382</v>
      </c>
      <c r="C99" s="15" t="s">
        <v>355</v>
      </c>
      <c r="D99" s="16">
        <f t="shared" si="4"/>
        <v>7</v>
      </c>
      <c r="E99" s="16">
        <v>0</v>
      </c>
      <c r="F99" s="16">
        <f t="shared" si="3"/>
        <v>7</v>
      </c>
      <c r="G99" s="16">
        <v>0</v>
      </c>
      <c r="H99" s="16">
        <v>0</v>
      </c>
      <c r="I99" s="16">
        <v>0</v>
      </c>
      <c r="L99" s="11" t="s">
        <v>354</v>
      </c>
      <c r="M99" s="11" t="s">
        <v>355</v>
      </c>
      <c r="Q99" s="9" t="b">
        <f t="shared" si="5"/>
        <v>1</v>
      </c>
      <c r="R99" s="12">
        <f>SUM(R100)</f>
        <v>7</v>
      </c>
    </row>
    <row r="100" spans="1:18" ht="15" customHeight="1">
      <c r="A100" s="14">
        <v>94</v>
      </c>
      <c r="B100" s="15" t="s">
        <v>383</v>
      </c>
      <c r="C100" s="15" t="s">
        <v>357</v>
      </c>
      <c r="D100" s="16">
        <f t="shared" si="4"/>
        <v>7</v>
      </c>
      <c r="E100" s="16">
        <v>0</v>
      </c>
      <c r="F100" s="16">
        <f t="shared" si="3"/>
        <v>7</v>
      </c>
      <c r="G100" s="16">
        <v>0</v>
      </c>
      <c r="H100" s="16">
        <v>0</v>
      </c>
      <c r="I100" s="16">
        <v>0</v>
      </c>
      <c r="L100" s="11" t="s">
        <v>356</v>
      </c>
      <c r="M100" s="11" t="s">
        <v>357</v>
      </c>
      <c r="Q100" s="9" t="b">
        <f t="shared" si="5"/>
        <v>1</v>
      </c>
      <c r="R100" s="12">
        <f>SUM(R101:R102)</f>
        <v>7</v>
      </c>
    </row>
    <row r="101" spans="1:18" ht="15" customHeight="1">
      <c r="A101" s="14">
        <v>95</v>
      </c>
      <c r="B101" s="15" t="s">
        <v>384</v>
      </c>
      <c r="C101" s="15" t="s">
        <v>358</v>
      </c>
      <c r="D101" s="16">
        <f t="shared" si="4"/>
        <v>6</v>
      </c>
      <c r="E101" s="16">
        <v>0</v>
      </c>
      <c r="F101" s="16">
        <f t="shared" si="3"/>
        <v>6</v>
      </c>
      <c r="G101" s="16">
        <v>0</v>
      </c>
      <c r="H101" s="16">
        <v>0</v>
      </c>
      <c r="I101" s="16">
        <v>0</v>
      </c>
      <c r="L101" s="11" t="s">
        <v>359</v>
      </c>
      <c r="M101" s="11" t="s">
        <v>360</v>
      </c>
      <c r="Q101" s="9" t="b">
        <f t="shared" si="5"/>
        <v>1</v>
      </c>
      <c r="R101" s="12">
        <f>0+6</f>
        <v>6</v>
      </c>
    </row>
    <row r="102" spans="1:18" ht="15" customHeight="1">
      <c r="A102" s="14">
        <v>96</v>
      </c>
      <c r="B102" s="15" t="s">
        <v>385</v>
      </c>
      <c r="C102" s="15" t="s">
        <v>362</v>
      </c>
      <c r="D102" s="16">
        <f t="shared" si="4"/>
        <v>1</v>
      </c>
      <c r="E102" s="16">
        <v>0</v>
      </c>
      <c r="F102" s="16">
        <f t="shared" si="3"/>
        <v>1</v>
      </c>
      <c r="G102" s="16">
        <v>0</v>
      </c>
      <c r="H102" s="16">
        <v>0</v>
      </c>
      <c r="I102" s="16">
        <v>0</v>
      </c>
      <c r="L102" s="11" t="s">
        <v>361</v>
      </c>
      <c r="M102" s="11" t="s">
        <v>362</v>
      </c>
      <c r="Q102" s="9" t="b">
        <f t="shared" si="5"/>
        <v>1</v>
      </c>
      <c r="R102" s="12">
        <f>0+1</f>
        <v>1</v>
      </c>
    </row>
  </sheetData>
  <sheetProtection/>
  <mergeCells count="12">
    <mergeCell ref="E4:E5"/>
    <mergeCell ref="F4:F5"/>
    <mergeCell ref="G4:G5"/>
    <mergeCell ref="H4:H5"/>
    <mergeCell ref="I4:I5"/>
    <mergeCell ref="A2:I2"/>
    <mergeCell ref="A3:E3"/>
    <mergeCell ref="F3:G3"/>
    <mergeCell ref="H3:I3"/>
    <mergeCell ref="A4:A5"/>
    <mergeCell ref="B4:C4"/>
    <mergeCell ref="D4:D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SheetLayoutView="100" zoomScalePageLayoutView="0" workbookViewId="0" topLeftCell="A1">
      <selection activeCell="I36" sqref="I36"/>
    </sheetView>
  </sheetViews>
  <sheetFormatPr defaultColWidth="9.00390625" defaultRowHeight="15" customHeight="1"/>
  <cols>
    <col min="1" max="1" width="6.25390625" style="4" customWidth="1"/>
    <col min="2" max="2" width="32.50390625" style="5" customWidth="1"/>
    <col min="3" max="3" width="12.50390625" style="6" customWidth="1"/>
    <col min="4" max="4" width="32.50390625" style="5" customWidth="1"/>
    <col min="5" max="8" width="12.50390625" style="6" customWidth="1"/>
    <col min="9" max="16384" width="7.50390625" style="7" customWidth="1"/>
  </cols>
  <sheetData>
    <row r="1" ht="15" customHeight="1">
      <c r="A1" s="1" t="s">
        <v>2</v>
      </c>
    </row>
    <row r="2" spans="1:8" s="9" customFormat="1" ht="37.5" customHeight="1">
      <c r="A2" s="23" t="s">
        <v>386</v>
      </c>
      <c r="B2" s="24">
        <f>""</f>
      </c>
      <c r="C2" s="24">
        <f>""</f>
      </c>
      <c r="D2" s="24">
        <f>""</f>
      </c>
      <c r="E2" s="24">
        <f>""</f>
      </c>
      <c r="F2" s="24">
        <f>""</f>
      </c>
      <c r="G2" s="25">
        <f>""</f>
      </c>
      <c r="H2" s="24">
        <f>""</f>
      </c>
    </row>
    <row r="3" spans="1:8" s="9" customFormat="1" ht="15" customHeight="1">
      <c r="A3" s="26" t="s">
        <v>68</v>
      </c>
      <c r="B3" s="24">
        <f>""</f>
      </c>
      <c r="C3" s="24">
        <f>""</f>
      </c>
      <c r="D3" s="24">
        <f>""</f>
      </c>
      <c r="E3" s="25" t="s">
        <v>69</v>
      </c>
      <c r="F3" s="24">
        <f>""</f>
      </c>
      <c r="G3" s="25" t="s">
        <v>70</v>
      </c>
      <c r="H3" s="24">
        <f>""</f>
      </c>
    </row>
    <row r="4" spans="1:8" s="9" customFormat="1" ht="15" customHeight="1">
      <c r="A4" s="27" t="s">
        <v>71</v>
      </c>
      <c r="B4" s="27" t="s">
        <v>72</v>
      </c>
      <c r="C4" s="27">
        <f>""</f>
      </c>
      <c r="D4" s="27" t="s">
        <v>74</v>
      </c>
      <c r="E4" s="27" t="s">
        <v>132</v>
      </c>
      <c r="F4" s="27" t="s">
        <v>133</v>
      </c>
      <c r="G4" s="27" t="s">
        <v>134</v>
      </c>
      <c r="H4" s="27" t="s">
        <v>135</v>
      </c>
    </row>
    <row r="5" spans="1:8" s="9" customFormat="1" ht="30" customHeight="1">
      <c r="A5" s="27" t="s">
        <v>75</v>
      </c>
      <c r="B5" s="13" t="s">
        <v>76</v>
      </c>
      <c r="C5" s="13" t="s">
        <v>387</v>
      </c>
      <c r="D5" s="13" t="s">
        <v>76</v>
      </c>
      <c r="E5" s="13" t="s">
        <v>148</v>
      </c>
      <c r="F5" s="13" t="s">
        <v>388</v>
      </c>
      <c r="G5" s="13" t="s">
        <v>389</v>
      </c>
      <c r="H5" s="13" t="s">
        <v>390</v>
      </c>
    </row>
    <row r="6" spans="1:8" s="9" customFormat="1" ht="15" customHeight="1">
      <c r="A6" s="13" t="s">
        <v>75</v>
      </c>
      <c r="B6" s="13" t="s">
        <v>78</v>
      </c>
      <c r="C6" s="13" t="s">
        <v>79</v>
      </c>
      <c r="D6" s="13" t="s">
        <v>80</v>
      </c>
      <c r="E6" s="13" t="s">
        <v>81</v>
      </c>
      <c r="F6" s="13" t="s">
        <v>142</v>
      </c>
      <c r="G6" s="13" t="s">
        <v>143</v>
      </c>
      <c r="H6" s="13" t="s">
        <v>144</v>
      </c>
    </row>
    <row r="7" spans="1:8" ht="15" customHeight="1">
      <c r="A7" s="14">
        <v>1</v>
      </c>
      <c r="B7" s="19" t="s">
        <v>391</v>
      </c>
      <c r="C7" s="20">
        <f>15507.51+3329.178-286</f>
        <v>18550.688000000002</v>
      </c>
      <c r="D7" s="19" t="s">
        <v>83</v>
      </c>
      <c r="E7" s="20">
        <f>F7+G7+H7</f>
        <v>542.91</v>
      </c>
      <c r="F7" s="20">
        <v>542.91</v>
      </c>
      <c r="G7" s="20">
        <v>0</v>
      </c>
      <c r="H7" s="20">
        <v>0</v>
      </c>
    </row>
    <row r="8" spans="1:8" ht="15" customHeight="1">
      <c r="A8" s="14">
        <v>2</v>
      </c>
      <c r="B8" s="19" t="s">
        <v>392</v>
      </c>
      <c r="C8" s="20">
        <v>2007</v>
      </c>
      <c r="D8" s="19" t="s">
        <v>85</v>
      </c>
      <c r="E8" s="20">
        <f aca="true" t="shared" si="0" ref="E8:E35">F8+G8+H8</f>
        <v>0</v>
      </c>
      <c r="F8" s="20">
        <v>0</v>
      </c>
      <c r="G8" s="20">
        <v>0</v>
      </c>
      <c r="H8" s="20">
        <v>0</v>
      </c>
    </row>
    <row r="9" spans="1:8" ht="15" customHeight="1">
      <c r="A9" s="14">
        <v>3</v>
      </c>
      <c r="B9" s="19" t="s">
        <v>393</v>
      </c>
      <c r="C9" s="20">
        <v>0</v>
      </c>
      <c r="D9" s="19" t="s">
        <v>87</v>
      </c>
      <c r="E9" s="20">
        <f t="shared" si="0"/>
        <v>0</v>
      </c>
      <c r="F9" s="20">
        <v>0</v>
      </c>
      <c r="G9" s="20">
        <v>0</v>
      </c>
      <c r="H9" s="20">
        <v>0</v>
      </c>
    </row>
    <row r="10" spans="1:8" ht="15" customHeight="1">
      <c r="A10" s="14">
        <v>4</v>
      </c>
      <c r="B10" s="19" t="s">
        <v>96</v>
      </c>
      <c r="C10" s="20" t="s">
        <v>96</v>
      </c>
      <c r="D10" s="19" t="s">
        <v>89</v>
      </c>
      <c r="E10" s="20">
        <f t="shared" si="0"/>
        <v>0</v>
      </c>
      <c r="F10" s="20">
        <v>0</v>
      </c>
      <c r="G10" s="20">
        <v>0</v>
      </c>
      <c r="H10" s="20">
        <v>0</v>
      </c>
    </row>
    <row r="11" spans="1:8" ht="15" customHeight="1">
      <c r="A11" s="14">
        <v>5</v>
      </c>
      <c r="B11" s="19" t="s">
        <v>96</v>
      </c>
      <c r="C11" s="20" t="s">
        <v>96</v>
      </c>
      <c r="D11" s="19" t="s">
        <v>91</v>
      </c>
      <c r="E11" s="20">
        <f t="shared" si="0"/>
        <v>9506.94</v>
      </c>
      <c r="F11" s="20">
        <v>9506.94</v>
      </c>
      <c r="G11" s="20">
        <v>0</v>
      </c>
      <c r="H11" s="20">
        <v>0</v>
      </c>
    </row>
    <row r="12" spans="1:8" ht="15" customHeight="1">
      <c r="A12" s="14">
        <v>6</v>
      </c>
      <c r="B12" s="19" t="s">
        <v>96</v>
      </c>
      <c r="C12" s="20" t="s">
        <v>96</v>
      </c>
      <c r="D12" s="19" t="s">
        <v>93</v>
      </c>
      <c r="E12" s="20">
        <f t="shared" si="0"/>
        <v>0</v>
      </c>
      <c r="F12" s="20">
        <v>0</v>
      </c>
      <c r="G12" s="20">
        <v>0</v>
      </c>
      <c r="H12" s="20">
        <v>0</v>
      </c>
    </row>
    <row r="13" spans="1:8" ht="15" customHeight="1">
      <c r="A13" s="14">
        <v>7</v>
      </c>
      <c r="B13" s="19" t="s">
        <v>96</v>
      </c>
      <c r="C13" s="20" t="s">
        <v>96</v>
      </c>
      <c r="D13" s="19" t="s">
        <v>95</v>
      </c>
      <c r="E13" s="20">
        <f t="shared" si="0"/>
        <v>72.47800000000001</v>
      </c>
      <c r="F13" s="20">
        <v>72.47800000000001</v>
      </c>
      <c r="G13" s="20">
        <v>0</v>
      </c>
      <c r="H13" s="20">
        <v>0</v>
      </c>
    </row>
    <row r="14" spans="1:8" ht="15" customHeight="1">
      <c r="A14" s="14">
        <v>8</v>
      </c>
      <c r="B14" s="19" t="s">
        <v>96</v>
      </c>
      <c r="C14" s="20" t="s">
        <v>96</v>
      </c>
      <c r="D14" s="19" t="s">
        <v>97</v>
      </c>
      <c r="E14" s="20">
        <f t="shared" si="0"/>
        <v>4848.76</v>
      </c>
      <c r="F14" s="20">
        <f>5134.76-286</f>
        <v>4848.76</v>
      </c>
      <c r="G14" s="20">
        <v>0</v>
      </c>
      <c r="H14" s="20">
        <v>0</v>
      </c>
    </row>
    <row r="15" spans="1:8" ht="15" customHeight="1">
      <c r="A15" s="14">
        <v>9</v>
      </c>
      <c r="B15" s="19" t="s">
        <v>96</v>
      </c>
      <c r="C15" s="20" t="s">
        <v>96</v>
      </c>
      <c r="D15" s="19" t="s">
        <v>98</v>
      </c>
      <c r="E15" s="20">
        <f t="shared" si="0"/>
        <v>0</v>
      </c>
      <c r="F15" s="20">
        <v>0</v>
      </c>
      <c r="G15" s="20">
        <v>0</v>
      </c>
      <c r="H15" s="20">
        <v>0</v>
      </c>
    </row>
    <row r="16" spans="1:8" ht="15" customHeight="1">
      <c r="A16" s="14">
        <v>10</v>
      </c>
      <c r="B16" s="19" t="s">
        <v>96</v>
      </c>
      <c r="C16" s="20" t="s">
        <v>96</v>
      </c>
      <c r="D16" s="19" t="s">
        <v>99</v>
      </c>
      <c r="E16" s="20">
        <f t="shared" si="0"/>
        <v>2991.81</v>
      </c>
      <c r="F16" s="20">
        <v>2991.81</v>
      </c>
      <c r="G16" s="20">
        <v>0</v>
      </c>
      <c r="H16" s="20">
        <v>0</v>
      </c>
    </row>
    <row r="17" spans="1:8" ht="15" customHeight="1">
      <c r="A17" s="14">
        <v>11</v>
      </c>
      <c r="B17" s="19" t="s">
        <v>96</v>
      </c>
      <c r="C17" s="20" t="s">
        <v>96</v>
      </c>
      <c r="D17" s="19" t="s">
        <v>100</v>
      </c>
      <c r="E17" s="20">
        <f t="shared" si="0"/>
        <v>0</v>
      </c>
      <c r="F17" s="20">
        <v>0</v>
      </c>
      <c r="G17" s="20">
        <v>0</v>
      </c>
      <c r="H17" s="20">
        <v>0</v>
      </c>
    </row>
    <row r="18" spans="1:8" ht="15" customHeight="1">
      <c r="A18" s="14">
        <v>12</v>
      </c>
      <c r="B18" s="19" t="s">
        <v>96</v>
      </c>
      <c r="C18" s="20" t="s">
        <v>96</v>
      </c>
      <c r="D18" s="19" t="s">
        <v>101</v>
      </c>
      <c r="E18" s="20">
        <f t="shared" si="0"/>
        <v>2000</v>
      </c>
      <c r="F18" s="20">
        <v>0</v>
      </c>
      <c r="G18" s="20">
        <v>2000</v>
      </c>
      <c r="H18" s="20">
        <v>0</v>
      </c>
    </row>
    <row r="19" spans="1:8" ht="15" customHeight="1">
      <c r="A19" s="14">
        <v>13</v>
      </c>
      <c r="B19" s="19" t="s">
        <v>96</v>
      </c>
      <c r="C19" s="20" t="s">
        <v>96</v>
      </c>
      <c r="D19" s="19" t="s">
        <v>102</v>
      </c>
      <c r="E19" s="20">
        <f t="shared" si="0"/>
        <v>0</v>
      </c>
      <c r="F19" s="20">
        <v>0</v>
      </c>
      <c r="G19" s="20">
        <v>0</v>
      </c>
      <c r="H19" s="20">
        <v>0</v>
      </c>
    </row>
    <row r="20" spans="1:8" ht="15" customHeight="1">
      <c r="A20" s="14">
        <v>14</v>
      </c>
      <c r="B20" s="19" t="s">
        <v>96</v>
      </c>
      <c r="C20" s="20" t="s">
        <v>96</v>
      </c>
      <c r="D20" s="19" t="s">
        <v>103</v>
      </c>
      <c r="E20" s="20">
        <f t="shared" si="0"/>
        <v>0</v>
      </c>
      <c r="F20" s="20">
        <v>0</v>
      </c>
      <c r="G20" s="20">
        <v>0</v>
      </c>
      <c r="H20" s="20">
        <v>0</v>
      </c>
    </row>
    <row r="21" spans="1:8" ht="15" customHeight="1">
      <c r="A21" s="14">
        <v>15</v>
      </c>
      <c r="B21" s="19" t="s">
        <v>96</v>
      </c>
      <c r="C21" s="20" t="s">
        <v>96</v>
      </c>
      <c r="D21" s="19" t="s">
        <v>104</v>
      </c>
      <c r="E21" s="20">
        <f t="shared" si="0"/>
        <v>0</v>
      </c>
      <c r="F21" s="20">
        <v>0</v>
      </c>
      <c r="G21" s="20">
        <v>0</v>
      </c>
      <c r="H21" s="20">
        <v>0</v>
      </c>
    </row>
    <row r="22" spans="1:8" ht="15" customHeight="1">
      <c r="A22" s="14">
        <v>16</v>
      </c>
      <c r="B22" s="19" t="s">
        <v>96</v>
      </c>
      <c r="C22" s="20" t="s">
        <v>96</v>
      </c>
      <c r="D22" s="19" t="s">
        <v>105</v>
      </c>
      <c r="E22" s="20">
        <f t="shared" si="0"/>
        <v>0</v>
      </c>
      <c r="F22" s="20">
        <v>0</v>
      </c>
      <c r="G22" s="20">
        <v>0</v>
      </c>
      <c r="H22" s="20">
        <v>0</v>
      </c>
    </row>
    <row r="23" spans="1:8" ht="15" customHeight="1">
      <c r="A23" s="14">
        <v>17</v>
      </c>
      <c r="B23" s="19" t="s">
        <v>96</v>
      </c>
      <c r="C23" s="20" t="s">
        <v>96</v>
      </c>
      <c r="D23" s="19" t="s">
        <v>106</v>
      </c>
      <c r="E23" s="20">
        <f t="shared" si="0"/>
        <v>0</v>
      </c>
      <c r="F23" s="20">
        <v>0</v>
      </c>
      <c r="G23" s="20">
        <v>0</v>
      </c>
      <c r="H23" s="20">
        <v>0</v>
      </c>
    </row>
    <row r="24" spans="1:8" ht="15" customHeight="1">
      <c r="A24" s="14">
        <v>18</v>
      </c>
      <c r="B24" s="19" t="s">
        <v>96</v>
      </c>
      <c r="C24" s="20" t="s">
        <v>96</v>
      </c>
      <c r="D24" s="19" t="s">
        <v>107</v>
      </c>
      <c r="E24" s="20">
        <f t="shared" si="0"/>
        <v>0</v>
      </c>
      <c r="F24" s="20">
        <v>0</v>
      </c>
      <c r="G24" s="20">
        <v>0</v>
      </c>
      <c r="H24" s="20">
        <v>0</v>
      </c>
    </row>
    <row r="25" spans="1:8" ht="15" customHeight="1">
      <c r="A25" s="14">
        <v>19</v>
      </c>
      <c r="B25" s="19" t="s">
        <v>96</v>
      </c>
      <c r="C25" s="20" t="s">
        <v>96</v>
      </c>
      <c r="D25" s="19" t="s">
        <v>108</v>
      </c>
      <c r="E25" s="20">
        <f t="shared" si="0"/>
        <v>0</v>
      </c>
      <c r="F25" s="20">
        <v>0</v>
      </c>
      <c r="G25" s="20">
        <v>0</v>
      </c>
      <c r="H25" s="20">
        <v>0</v>
      </c>
    </row>
    <row r="26" spans="1:8" ht="15" customHeight="1">
      <c r="A26" s="14">
        <v>20</v>
      </c>
      <c r="B26" s="19" t="s">
        <v>96</v>
      </c>
      <c r="C26" s="20" t="s">
        <v>96</v>
      </c>
      <c r="D26" s="19" t="s">
        <v>109</v>
      </c>
      <c r="E26" s="20">
        <f t="shared" si="0"/>
        <v>587.79</v>
      </c>
      <c r="F26" s="20">
        <v>587.79</v>
      </c>
      <c r="G26" s="20">
        <v>0</v>
      </c>
      <c r="H26" s="20">
        <v>0</v>
      </c>
    </row>
    <row r="27" spans="1:8" ht="15" customHeight="1">
      <c r="A27" s="14">
        <v>21</v>
      </c>
      <c r="B27" s="19" t="s">
        <v>96</v>
      </c>
      <c r="C27" s="20" t="s">
        <v>96</v>
      </c>
      <c r="D27" s="19" t="s">
        <v>110</v>
      </c>
      <c r="E27" s="20">
        <f t="shared" si="0"/>
        <v>0</v>
      </c>
      <c r="F27" s="20">
        <v>0</v>
      </c>
      <c r="G27" s="20">
        <v>0</v>
      </c>
      <c r="H27" s="20">
        <v>0</v>
      </c>
    </row>
    <row r="28" spans="1:8" ht="15" customHeight="1">
      <c r="A28" s="14">
        <v>22</v>
      </c>
      <c r="B28" s="19" t="s">
        <v>96</v>
      </c>
      <c r="C28" s="20" t="s">
        <v>96</v>
      </c>
      <c r="D28" s="19" t="s">
        <v>111</v>
      </c>
      <c r="E28" s="20">
        <f t="shared" si="0"/>
        <v>0</v>
      </c>
      <c r="F28" s="20">
        <v>0</v>
      </c>
      <c r="G28" s="20">
        <v>0</v>
      </c>
      <c r="H28" s="20">
        <v>0</v>
      </c>
    </row>
    <row r="29" spans="1:8" ht="15" customHeight="1">
      <c r="A29" s="14">
        <v>23</v>
      </c>
      <c r="B29" s="19" t="s">
        <v>96</v>
      </c>
      <c r="C29" s="20" t="s">
        <v>96</v>
      </c>
      <c r="D29" s="19" t="s">
        <v>112</v>
      </c>
      <c r="E29" s="20">
        <f t="shared" si="0"/>
        <v>0</v>
      </c>
      <c r="F29" s="20">
        <v>0</v>
      </c>
      <c r="G29" s="20">
        <v>0</v>
      </c>
      <c r="H29" s="20">
        <v>0</v>
      </c>
    </row>
    <row r="30" spans="1:8" ht="15" customHeight="1">
      <c r="A30" s="14">
        <v>24</v>
      </c>
      <c r="B30" s="19" t="s">
        <v>96</v>
      </c>
      <c r="C30" s="20" t="s">
        <v>96</v>
      </c>
      <c r="D30" s="19" t="s">
        <v>113</v>
      </c>
      <c r="E30" s="20">
        <f t="shared" si="0"/>
        <v>0</v>
      </c>
      <c r="F30" s="20">
        <v>0</v>
      </c>
      <c r="G30" s="20">
        <v>0</v>
      </c>
      <c r="H30" s="20">
        <v>0</v>
      </c>
    </row>
    <row r="31" spans="1:8" ht="15" customHeight="1">
      <c r="A31" s="14">
        <v>25</v>
      </c>
      <c r="B31" s="19" t="s">
        <v>96</v>
      </c>
      <c r="C31" s="20" t="s">
        <v>96</v>
      </c>
      <c r="D31" s="19" t="s">
        <v>114</v>
      </c>
      <c r="E31" s="20">
        <f t="shared" si="0"/>
        <v>7</v>
      </c>
      <c r="F31" s="20">
        <v>0</v>
      </c>
      <c r="G31" s="20">
        <v>7</v>
      </c>
      <c r="H31" s="20">
        <v>0</v>
      </c>
    </row>
    <row r="32" spans="1:8" ht="15" customHeight="1">
      <c r="A32" s="14">
        <v>26</v>
      </c>
      <c r="B32" s="19" t="s">
        <v>96</v>
      </c>
      <c r="C32" s="20" t="s">
        <v>96</v>
      </c>
      <c r="D32" s="19" t="s">
        <v>115</v>
      </c>
      <c r="E32" s="20">
        <f t="shared" si="0"/>
        <v>0</v>
      </c>
      <c r="F32" s="20">
        <v>0</v>
      </c>
      <c r="G32" s="20">
        <v>0</v>
      </c>
      <c r="H32" s="20">
        <v>0</v>
      </c>
    </row>
    <row r="33" spans="1:8" ht="15" customHeight="1">
      <c r="A33" s="14">
        <v>27</v>
      </c>
      <c r="B33" s="19" t="s">
        <v>96</v>
      </c>
      <c r="C33" s="20" t="s">
        <v>96</v>
      </c>
      <c r="D33" s="19" t="s">
        <v>116</v>
      </c>
      <c r="E33" s="20">
        <f t="shared" si="0"/>
        <v>0</v>
      </c>
      <c r="F33" s="20">
        <v>0</v>
      </c>
      <c r="G33" s="20">
        <v>0</v>
      </c>
      <c r="H33" s="20">
        <v>0</v>
      </c>
    </row>
    <row r="34" spans="1:8" ht="15" customHeight="1">
      <c r="A34" s="14">
        <v>28</v>
      </c>
      <c r="B34" s="19" t="s">
        <v>96</v>
      </c>
      <c r="C34" s="20" t="s">
        <v>96</v>
      </c>
      <c r="D34" s="19" t="s">
        <v>117</v>
      </c>
      <c r="E34" s="20">
        <f t="shared" si="0"/>
        <v>0</v>
      </c>
      <c r="F34" s="20">
        <v>0</v>
      </c>
      <c r="G34" s="20">
        <v>0</v>
      </c>
      <c r="H34" s="20">
        <v>0</v>
      </c>
    </row>
    <row r="35" spans="1:8" ht="15" customHeight="1">
      <c r="A35" s="14">
        <v>29</v>
      </c>
      <c r="B35" s="19" t="s">
        <v>96</v>
      </c>
      <c r="C35" s="20" t="s">
        <v>96</v>
      </c>
      <c r="D35" s="19" t="s">
        <v>118</v>
      </c>
      <c r="E35" s="20">
        <f t="shared" si="0"/>
        <v>0</v>
      </c>
      <c r="F35" s="20">
        <v>0</v>
      </c>
      <c r="G35" s="20">
        <v>0</v>
      </c>
      <c r="H35" s="20">
        <v>0</v>
      </c>
    </row>
    <row r="36" spans="1:8" ht="15" customHeight="1">
      <c r="A36" s="14">
        <v>30</v>
      </c>
      <c r="B36" s="19" t="s">
        <v>119</v>
      </c>
      <c r="C36" s="20">
        <f>SUM(C7:C35)</f>
        <v>20557.688000000002</v>
      </c>
      <c r="D36" s="19" t="s">
        <v>120</v>
      </c>
      <c r="E36" s="20">
        <f>SUM(E7:E35)</f>
        <v>20557.688000000002</v>
      </c>
      <c r="F36" s="20">
        <f>SUM(F7:F35)</f>
        <v>18550.688000000002</v>
      </c>
      <c r="G36" s="20">
        <f>SUM(G7:G35)</f>
        <v>2007</v>
      </c>
      <c r="H36" s="20">
        <v>0</v>
      </c>
    </row>
    <row r="37" spans="1:8" ht="15" customHeight="1">
      <c r="A37" s="14">
        <v>31</v>
      </c>
      <c r="B37" s="19" t="s">
        <v>394</v>
      </c>
      <c r="C37" s="20">
        <v>0</v>
      </c>
      <c r="D37" s="19" t="s">
        <v>124</v>
      </c>
      <c r="E37" s="20">
        <v>0</v>
      </c>
      <c r="F37" s="20">
        <v>0</v>
      </c>
      <c r="G37" s="20">
        <v>0</v>
      </c>
      <c r="H37" s="20">
        <v>0</v>
      </c>
    </row>
    <row r="38" spans="1:8" ht="15" customHeight="1">
      <c r="A38" s="14">
        <v>32</v>
      </c>
      <c r="B38" s="19" t="s">
        <v>125</v>
      </c>
      <c r="C38" s="20">
        <f>C36</f>
        <v>20557.688000000002</v>
      </c>
      <c r="D38" s="19" t="s">
        <v>125</v>
      </c>
      <c r="E38" s="20">
        <f>E36</f>
        <v>20557.688000000002</v>
      </c>
      <c r="F38" s="20">
        <f>F36</f>
        <v>18550.688000000002</v>
      </c>
      <c r="G38" s="20">
        <f>G36</f>
        <v>2007</v>
      </c>
      <c r="H38" s="20">
        <f>H36</f>
        <v>0</v>
      </c>
    </row>
  </sheetData>
  <sheetProtection/>
  <mergeCells count="7">
    <mergeCell ref="A4:A5"/>
    <mergeCell ref="B4:C4"/>
    <mergeCell ref="D4:H4"/>
    <mergeCell ref="A2:H2"/>
    <mergeCell ref="A3:D3"/>
    <mergeCell ref="E3:F3"/>
    <mergeCell ref="G3:H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1">
      <selection activeCell="F11" sqref="F11"/>
    </sheetView>
  </sheetViews>
  <sheetFormatPr defaultColWidth="9.00390625" defaultRowHeight="15" customHeight="1"/>
  <cols>
    <col min="1" max="1" width="6.25390625" style="4" customWidth="1"/>
    <col min="2" max="2" width="14.375" style="11" customWidth="1"/>
    <col min="3" max="3" width="28.875" style="11" bestFit="1" customWidth="1"/>
    <col min="4" max="6" width="25.00390625" style="12" customWidth="1"/>
    <col min="7" max="16384" width="7.50390625" style="9" customWidth="1"/>
  </cols>
  <sheetData>
    <row r="1" ht="15" customHeight="1">
      <c r="A1" s="1" t="s">
        <v>3</v>
      </c>
    </row>
    <row r="2" spans="1:6" ht="37.5" customHeight="1">
      <c r="A2" s="23" t="s">
        <v>395</v>
      </c>
      <c r="B2" s="24">
        <f>""</f>
      </c>
      <c r="C2" s="24">
        <f>""</f>
      </c>
      <c r="D2" s="24">
        <f>""</f>
      </c>
      <c r="E2" s="25">
        <f>""</f>
      </c>
      <c r="F2" s="24">
        <f>""</f>
      </c>
    </row>
    <row r="3" spans="1:6" ht="15" customHeight="1">
      <c r="A3" s="26" t="s">
        <v>68</v>
      </c>
      <c r="B3" s="24">
        <f>""</f>
      </c>
      <c r="C3" s="25" t="s">
        <v>69</v>
      </c>
      <c r="D3" s="24">
        <f>""</f>
      </c>
      <c r="E3" s="8" t="s">
        <v>69</v>
      </c>
      <c r="F3" s="8" t="s">
        <v>70</v>
      </c>
    </row>
    <row r="4" spans="1:6" ht="15" customHeight="1">
      <c r="A4" s="27" t="s">
        <v>71</v>
      </c>
      <c r="B4" s="27" t="s">
        <v>128</v>
      </c>
      <c r="C4" s="27">
        <f>""</f>
      </c>
      <c r="D4" s="27" t="s">
        <v>148</v>
      </c>
      <c r="E4" s="27" t="s">
        <v>311</v>
      </c>
      <c r="F4" s="27" t="s">
        <v>312</v>
      </c>
    </row>
    <row r="5" spans="1:6" ht="15" customHeight="1">
      <c r="A5" s="27" t="s">
        <v>75</v>
      </c>
      <c r="B5" s="13" t="s">
        <v>136</v>
      </c>
      <c r="C5" s="13" t="s">
        <v>137</v>
      </c>
      <c r="D5" s="27">
        <f>""</f>
      </c>
      <c r="E5" s="27">
        <f>""</f>
      </c>
      <c r="F5" s="27" t="s">
        <v>141</v>
      </c>
    </row>
    <row r="6" spans="1:6" ht="15" customHeight="1">
      <c r="A6" s="13" t="s">
        <v>75</v>
      </c>
      <c r="B6" s="13" t="s">
        <v>78</v>
      </c>
      <c r="C6" s="13" t="s">
        <v>79</v>
      </c>
      <c r="D6" s="13" t="s">
        <v>80</v>
      </c>
      <c r="E6" s="13" t="s">
        <v>81</v>
      </c>
      <c r="F6" s="13" t="s">
        <v>142</v>
      </c>
    </row>
    <row r="7" spans="1:6" ht="15" customHeight="1">
      <c r="A7" s="14">
        <v>1</v>
      </c>
      <c r="B7" s="15" t="s">
        <v>96</v>
      </c>
      <c r="C7" s="15" t="s">
        <v>148</v>
      </c>
      <c r="D7" s="16">
        <f>E7+F7</f>
        <v>18550.688000000002</v>
      </c>
      <c r="E7" s="16">
        <f>E8+E13+E23+E33+E72+E93+E96+E99</f>
        <v>11098.310000000001</v>
      </c>
      <c r="F7" s="16">
        <f>F8+F13+F23+F33+F72+F93+F96+F99</f>
        <v>7452.378</v>
      </c>
    </row>
    <row r="8" spans="1:6" ht="15" customHeight="1">
      <c r="A8" s="14">
        <v>2</v>
      </c>
      <c r="B8" s="15" t="s">
        <v>149</v>
      </c>
      <c r="C8" s="15" t="s">
        <v>150</v>
      </c>
      <c r="D8" s="16">
        <f aca="true" t="shared" si="0" ref="D8:D71">E8+F8</f>
        <v>542.91</v>
      </c>
      <c r="E8" s="16">
        <v>447.91</v>
      </c>
      <c r="F8" s="16">
        <v>94.99999999999994</v>
      </c>
    </row>
    <row r="9" spans="1:6" ht="15" customHeight="1">
      <c r="A9" s="14">
        <v>3</v>
      </c>
      <c r="B9" s="15" t="s">
        <v>151</v>
      </c>
      <c r="C9" s="15" t="s">
        <v>152</v>
      </c>
      <c r="D9" s="16">
        <f t="shared" si="0"/>
        <v>542.91</v>
      </c>
      <c r="E9" s="16">
        <v>447.91</v>
      </c>
      <c r="F9" s="16">
        <v>94.99999999999994</v>
      </c>
    </row>
    <row r="10" spans="1:6" ht="15" customHeight="1">
      <c r="A10" s="14">
        <v>4</v>
      </c>
      <c r="B10" s="15" t="s">
        <v>153</v>
      </c>
      <c r="C10" s="15" t="s">
        <v>28</v>
      </c>
      <c r="D10" s="16">
        <f t="shared" si="0"/>
        <v>447.91</v>
      </c>
      <c r="E10" s="16">
        <v>447.91</v>
      </c>
      <c r="F10" s="16">
        <v>0</v>
      </c>
    </row>
    <row r="11" spans="1:6" ht="15" customHeight="1">
      <c r="A11" s="14">
        <v>5</v>
      </c>
      <c r="B11" s="15" t="s">
        <v>154</v>
      </c>
      <c r="C11" s="15" t="s">
        <v>155</v>
      </c>
      <c r="D11" s="16">
        <f t="shared" si="0"/>
        <v>90</v>
      </c>
      <c r="E11" s="16">
        <v>0</v>
      </c>
      <c r="F11" s="16">
        <v>90</v>
      </c>
    </row>
    <row r="12" spans="1:6" ht="15" customHeight="1">
      <c r="A12" s="14">
        <v>6</v>
      </c>
      <c r="B12" s="15" t="s">
        <v>156</v>
      </c>
      <c r="C12" s="15" t="s">
        <v>157</v>
      </c>
      <c r="D12" s="16">
        <f t="shared" si="0"/>
        <v>5</v>
      </c>
      <c r="E12" s="16">
        <v>0</v>
      </c>
      <c r="F12" s="16">
        <v>5</v>
      </c>
    </row>
    <row r="13" spans="1:6" ht="15" customHeight="1">
      <c r="A13" s="14">
        <v>7</v>
      </c>
      <c r="B13" s="15" t="s">
        <v>158</v>
      </c>
      <c r="C13" s="15" t="s">
        <v>159</v>
      </c>
      <c r="D13" s="16">
        <f t="shared" si="0"/>
        <v>9506.94</v>
      </c>
      <c r="E13" s="16">
        <v>6524.85</v>
      </c>
      <c r="F13" s="16">
        <v>2982.09</v>
      </c>
    </row>
    <row r="14" spans="1:6" ht="15" customHeight="1">
      <c r="A14" s="14">
        <v>8</v>
      </c>
      <c r="B14" s="15" t="s">
        <v>160</v>
      </c>
      <c r="C14" s="15" t="s">
        <v>161</v>
      </c>
      <c r="D14" s="16">
        <f t="shared" si="0"/>
        <v>5</v>
      </c>
      <c r="E14" s="16">
        <v>0</v>
      </c>
      <c r="F14" s="16">
        <v>5</v>
      </c>
    </row>
    <row r="15" spans="1:6" ht="15" customHeight="1">
      <c r="A15" s="14">
        <v>9</v>
      </c>
      <c r="B15" s="15" t="s">
        <v>162</v>
      </c>
      <c r="C15" s="15" t="s">
        <v>155</v>
      </c>
      <c r="D15" s="16">
        <f t="shared" si="0"/>
        <v>5</v>
      </c>
      <c r="E15" s="16">
        <v>0</v>
      </c>
      <c r="F15" s="16">
        <v>5</v>
      </c>
    </row>
    <row r="16" spans="1:6" ht="15" customHeight="1">
      <c r="A16" s="14">
        <v>10</v>
      </c>
      <c r="B16" s="15" t="s">
        <v>163</v>
      </c>
      <c r="C16" s="15" t="s">
        <v>164</v>
      </c>
      <c r="D16" s="16">
        <f t="shared" si="0"/>
        <v>8118.64</v>
      </c>
      <c r="E16" s="16">
        <v>6524.85</v>
      </c>
      <c r="F16" s="16">
        <v>1593.79</v>
      </c>
    </row>
    <row r="17" spans="1:6" ht="15" customHeight="1">
      <c r="A17" s="14">
        <v>11</v>
      </c>
      <c r="B17" s="15" t="s">
        <v>165</v>
      </c>
      <c r="C17" s="15" t="s">
        <v>166</v>
      </c>
      <c r="D17" s="16">
        <f t="shared" si="0"/>
        <v>96.68</v>
      </c>
      <c r="E17" s="16">
        <v>0</v>
      </c>
      <c r="F17" s="16">
        <v>96.68</v>
      </c>
    </row>
    <row r="18" spans="1:6" ht="15" customHeight="1">
      <c r="A18" s="14">
        <v>12</v>
      </c>
      <c r="B18" s="15" t="s">
        <v>167</v>
      </c>
      <c r="C18" s="15" t="s">
        <v>29</v>
      </c>
      <c r="D18" s="16">
        <f t="shared" si="0"/>
        <v>4702.7</v>
      </c>
      <c r="E18" s="16">
        <v>4468.03</v>
      </c>
      <c r="F18" s="16">
        <v>234.67</v>
      </c>
    </row>
    <row r="19" spans="1:6" ht="15" customHeight="1">
      <c r="A19" s="14">
        <v>13</v>
      </c>
      <c r="B19" s="15" t="s">
        <v>168</v>
      </c>
      <c r="C19" s="15" t="s">
        <v>30</v>
      </c>
      <c r="D19" s="16">
        <f t="shared" si="0"/>
        <v>2056.82</v>
      </c>
      <c r="E19" s="16">
        <v>2056.82</v>
      </c>
      <c r="F19" s="16">
        <v>0</v>
      </c>
    </row>
    <row r="20" spans="1:6" ht="15" customHeight="1">
      <c r="A20" s="14">
        <v>14</v>
      </c>
      <c r="B20" s="15" t="s">
        <v>169</v>
      </c>
      <c r="C20" s="15" t="s">
        <v>31</v>
      </c>
      <c r="D20" s="16">
        <f t="shared" si="0"/>
        <v>1262.44</v>
      </c>
      <c r="E20" s="16">
        <v>0</v>
      </c>
      <c r="F20" s="16">
        <v>1262.44</v>
      </c>
    </row>
    <row r="21" spans="1:6" ht="15" customHeight="1">
      <c r="A21" s="14">
        <v>15</v>
      </c>
      <c r="B21" s="15" t="s">
        <v>170</v>
      </c>
      <c r="C21" s="15" t="s">
        <v>171</v>
      </c>
      <c r="D21" s="16">
        <f t="shared" si="0"/>
        <v>1383.3</v>
      </c>
      <c r="E21" s="16">
        <v>0</v>
      </c>
      <c r="F21" s="16">
        <v>1383.3</v>
      </c>
    </row>
    <row r="22" spans="1:6" ht="15" customHeight="1">
      <c r="A22" s="14">
        <v>16</v>
      </c>
      <c r="B22" s="15" t="s">
        <v>172</v>
      </c>
      <c r="C22" s="15" t="s">
        <v>32</v>
      </c>
      <c r="D22" s="16">
        <f t="shared" si="0"/>
        <v>1383.3</v>
      </c>
      <c r="E22" s="16">
        <v>0</v>
      </c>
      <c r="F22" s="16">
        <v>1383.3</v>
      </c>
    </row>
    <row r="23" spans="1:6" ht="15" customHeight="1">
      <c r="A23" s="14">
        <v>17</v>
      </c>
      <c r="B23" s="15" t="s">
        <v>173</v>
      </c>
      <c r="C23" s="15" t="s">
        <v>174</v>
      </c>
      <c r="D23" s="16">
        <f t="shared" si="0"/>
        <v>72.47800000000001</v>
      </c>
      <c r="E23" s="16">
        <v>0</v>
      </c>
      <c r="F23" s="16">
        <v>72.47800000000001</v>
      </c>
    </row>
    <row r="24" spans="1:6" ht="15" customHeight="1">
      <c r="A24" s="14">
        <v>18</v>
      </c>
      <c r="B24" s="15" t="s">
        <v>175</v>
      </c>
      <c r="C24" s="15" t="s">
        <v>176</v>
      </c>
      <c r="D24" s="16">
        <f t="shared" si="0"/>
        <v>18.6</v>
      </c>
      <c r="E24" s="16">
        <v>0</v>
      </c>
      <c r="F24" s="16">
        <v>18.6</v>
      </c>
    </row>
    <row r="25" spans="1:6" ht="15" customHeight="1">
      <c r="A25" s="14">
        <v>19</v>
      </c>
      <c r="B25" s="15" t="s">
        <v>177</v>
      </c>
      <c r="C25" s="15" t="s">
        <v>34</v>
      </c>
      <c r="D25" s="16">
        <f t="shared" si="0"/>
        <v>15.6</v>
      </c>
      <c r="E25" s="16">
        <v>0</v>
      </c>
      <c r="F25" s="16">
        <v>15.6</v>
      </c>
    </row>
    <row r="26" spans="1:6" ht="15" customHeight="1">
      <c r="A26" s="14">
        <v>20</v>
      </c>
      <c r="B26" s="15" t="s">
        <v>178</v>
      </c>
      <c r="C26" s="15" t="s">
        <v>179</v>
      </c>
      <c r="D26" s="16">
        <f t="shared" si="0"/>
        <v>3</v>
      </c>
      <c r="E26" s="16">
        <v>0</v>
      </c>
      <c r="F26" s="16">
        <v>3</v>
      </c>
    </row>
    <row r="27" spans="1:6" ht="15" customHeight="1">
      <c r="A27" s="14">
        <v>21</v>
      </c>
      <c r="B27" s="15" t="s">
        <v>396</v>
      </c>
      <c r="C27" s="15" t="s">
        <v>397</v>
      </c>
      <c r="D27" s="16">
        <f t="shared" si="0"/>
        <v>2.5</v>
      </c>
      <c r="E27" s="16">
        <v>0</v>
      </c>
      <c r="F27" s="16">
        <v>2.5</v>
      </c>
    </row>
    <row r="28" spans="1:6" ht="15" customHeight="1">
      <c r="A28" s="14">
        <v>22</v>
      </c>
      <c r="B28" s="15" t="s">
        <v>398</v>
      </c>
      <c r="C28" s="15" t="s">
        <v>399</v>
      </c>
      <c r="D28" s="16">
        <f t="shared" si="0"/>
        <v>2.5</v>
      </c>
      <c r="E28" s="16">
        <v>0</v>
      </c>
      <c r="F28" s="16">
        <v>2.5</v>
      </c>
    </row>
    <row r="29" spans="1:6" ht="15" customHeight="1">
      <c r="A29" s="14">
        <v>23</v>
      </c>
      <c r="B29" s="15" t="s">
        <v>182</v>
      </c>
      <c r="C29" s="15" t="s">
        <v>183</v>
      </c>
      <c r="D29" s="16">
        <f t="shared" si="0"/>
        <v>3.66</v>
      </c>
      <c r="E29" s="16">
        <v>0</v>
      </c>
      <c r="F29" s="16">
        <v>3.66</v>
      </c>
    </row>
    <row r="30" spans="1:6" ht="15" customHeight="1">
      <c r="A30" s="14">
        <v>24</v>
      </c>
      <c r="B30" s="15" t="s">
        <v>184</v>
      </c>
      <c r="C30" s="15" t="s">
        <v>33</v>
      </c>
      <c r="D30" s="16">
        <f t="shared" si="0"/>
        <v>3.66</v>
      </c>
      <c r="E30" s="16">
        <v>0</v>
      </c>
      <c r="F30" s="16">
        <v>3.66</v>
      </c>
    </row>
    <row r="31" spans="1:6" ht="15" customHeight="1">
      <c r="A31" s="14">
        <v>25</v>
      </c>
      <c r="B31" s="15" t="s">
        <v>400</v>
      </c>
      <c r="C31" s="15" t="s">
        <v>35</v>
      </c>
      <c r="D31" s="16">
        <f t="shared" si="0"/>
        <v>47.718</v>
      </c>
      <c r="E31" s="16">
        <v>0</v>
      </c>
      <c r="F31" s="16">
        <v>47.718</v>
      </c>
    </row>
    <row r="32" spans="1:6" ht="15" customHeight="1">
      <c r="A32" s="14">
        <v>26</v>
      </c>
      <c r="B32" s="15" t="s">
        <v>401</v>
      </c>
      <c r="C32" s="15" t="s">
        <v>35</v>
      </c>
      <c r="D32" s="16">
        <f t="shared" si="0"/>
        <v>47.718</v>
      </c>
      <c r="E32" s="16">
        <v>0</v>
      </c>
      <c r="F32" s="16">
        <v>47.718</v>
      </c>
    </row>
    <row r="33" spans="1:6" ht="15" customHeight="1">
      <c r="A33" s="14">
        <v>27</v>
      </c>
      <c r="B33" s="15" t="s">
        <v>186</v>
      </c>
      <c r="C33" s="15" t="s">
        <v>187</v>
      </c>
      <c r="D33" s="16">
        <f t="shared" si="0"/>
        <v>4848.76</v>
      </c>
      <c r="E33" s="16">
        <f>E34+E36+E40+E42+E48+E51+E54+E57+E60+E63+E65+E67+E70</f>
        <v>2529.52</v>
      </c>
      <c r="F33" s="16">
        <f>F34+F36+F40+F42+F48+F51+F54+F57+F60+F63+F65+F67+F70</f>
        <v>2319.24</v>
      </c>
    </row>
    <row r="34" spans="1:6" ht="15" customHeight="1">
      <c r="A34" s="14">
        <v>28</v>
      </c>
      <c r="B34" s="15" t="s">
        <v>188</v>
      </c>
      <c r="C34" s="15" t="s">
        <v>189</v>
      </c>
      <c r="D34" s="16">
        <f t="shared" si="0"/>
        <v>191</v>
      </c>
      <c r="E34" s="16">
        <v>0</v>
      </c>
      <c r="F34" s="16">
        <v>191</v>
      </c>
    </row>
    <row r="35" spans="1:6" ht="15" customHeight="1">
      <c r="A35" s="14">
        <v>29</v>
      </c>
      <c r="B35" s="15" t="s">
        <v>190</v>
      </c>
      <c r="C35" s="15" t="s">
        <v>191</v>
      </c>
      <c r="D35" s="16">
        <f t="shared" si="0"/>
        <v>191</v>
      </c>
      <c r="E35" s="16">
        <v>0</v>
      </c>
      <c r="F35" s="16">
        <v>191</v>
      </c>
    </row>
    <row r="36" spans="1:6" ht="15" customHeight="1">
      <c r="A36" s="14">
        <v>30</v>
      </c>
      <c r="B36" s="15" t="s">
        <v>192</v>
      </c>
      <c r="C36" s="15" t="s">
        <v>193</v>
      </c>
      <c r="D36" s="16">
        <f t="shared" si="0"/>
        <v>2529.52</v>
      </c>
      <c r="E36" s="16">
        <v>2529.52</v>
      </c>
      <c r="F36" s="16">
        <v>0</v>
      </c>
    </row>
    <row r="37" spans="1:6" ht="15" customHeight="1">
      <c r="A37" s="14">
        <v>31</v>
      </c>
      <c r="B37" s="15" t="s">
        <v>194</v>
      </c>
      <c r="C37" s="15" t="s">
        <v>49</v>
      </c>
      <c r="D37" s="16">
        <f t="shared" si="0"/>
        <v>1158.02</v>
      </c>
      <c r="E37" s="16">
        <v>1158.02</v>
      </c>
      <c r="F37" s="16">
        <v>0</v>
      </c>
    </row>
    <row r="38" spans="1:6" ht="15" customHeight="1">
      <c r="A38" s="14">
        <v>32</v>
      </c>
      <c r="B38" s="15" t="s">
        <v>195</v>
      </c>
      <c r="C38" s="15" t="s">
        <v>196</v>
      </c>
      <c r="D38" s="16">
        <f t="shared" si="0"/>
        <v>979.63</v>
      </c>
      <c r="E38" s="16">
        <v>979.63</v>
      </c>
      <c r="F38" s="16">
        <v>0</v>
      </c>
    </row>
    <row r="39" spans="1:6" ht="15" customHeight="1">
      <c r="A39" s="14">
        <v>33</v>
      </c>
      <c r="B39" s="15" t="s">
        <v>197</v>
      </c>
      <c r="C39" s="15" t="s">
        <v>198</v>
      </c>
      <c r="D39" s="16">
        <f t="shared" si="0"/>
        <v>391.87</v>
      </c>
      <c r="E39" s="16">
        <v>391.87</v>
      </c>
      <c r="F39" s="16">
        <v>0</v>
      </c>
    </row>
    <row r="40" spans="1:6" ht="15" customHeight="1">
      <c r="A40" s="14">
        <v>34</v>
      </c>
      <c r="B40" s="15" t="s">
        <v>402</v>
      </c>
      <c r="C40" s="15" t="s">
        <v>403</v>
      </c>
      <c r="D40" s="16">
        <f t="shared" si="0"/>
        <v>0</v>
      </c>
      <c r="E40" s="16">
        <v>0</v>
      </c>
      <c r="F40" s="16">
        <v>0</v>
      </c>
    </row>
    <row r="41" spans="1:6" ht="15" customHeight="1">
      <c r="A41" s="14">
        <v>35</v>
      </c>
      <c r="B41" s="15" t="s">
        <v>404</v>
      </c>
      <c r="C41" s="15" t="s">
        <v>405</v>
      </c>
      <c r="D41" s="16">
        <f t="shared" si="0"/>
        <v>0</v>
      </c>
      <c r="E41" s="16">
        <v>0</v>
      </c>
      <c r="F41" s="16">
        <v>0</v>
      </c>
    </row>
    <row r="42" spans="1:6" ht="15" customHeight="1">
      <c r="A42" s="14">
        <v>36</v>
      </c>
      <c r="B42" s="15" t="s">
        <v>201</v>
      </c>
      <c r="C42" s="15" t="s">
        <v>202</v>
      </c>
      <c r="D42" s="16">
        <f t="shared" si="0"/>
        <v>1235.74</v>
      </c>
      <c r="E42" s="16">
        <v>0</v>
      </c>
      <c r="F42" s="16">
        <v>1235.74</v>
      </c>
    </row>
    <row r="43" spans="1:6" ht="15" customHeight="1">
      <c r="A43" s="14">
        <v>37</v>
      </c>
      <c r="B43" s="15" t="s">
        <v>203</v>
      </c>
      <c r="C43" s="15" t="s">
        <v>47</v>
      </c>
      <c r="D43" s="16">
        <f t="shared" si="0"/>
        <v>52.24</v>
      </c>
      <c r="E43" s="16">
        <v>0</v>
      </c>
      <c r="F43" s="16">
        <v>52.24</v>
      </c>
    </row>
    <row r="44" spans="1:6" ht="15" customHeight="1">
      <c r="A44" s="14">
        <v>38</v>
      </c>
      <c r="B44" s="15" t="s">
        <v>204</v>
      </c>
      <c r="C44" s="15" t="s">
        <v>36</v>
      </c>
      <c r="D44" s="16">
        <f t="shared" si="0"/>
        <v>122</v>
      </c>
      <c r="E44" s="16">
        <v>0</v>
      </c>
      <c r="F44" s="16">
        <v>122</v>
      </c>
    </row>
    <row r="45" spans="1:6" ht="15" customHeight="1">
      <c r="A45" s="14">
        <v>39</v>
      </c>
      <c r="B45" s="15" t="s">
        <v>206</v>
      </c>
      <c r="C45" s="15" t="s">
        <v>37</v>
      </c>
      <c r="D45" s="16">
        <f t="shared" si="0"/>
        <v>234.5</v>
      </c>
      <c r="E45" s="16">
        <v>0</v>
      </c>
      <c r="F45" s="16">
        <v>234.5</v>
      </c>
    </row>
    <row r="46" spans="1:6" ht="15" customHeight="1">
      <c r="A46" s="14">
        <v>40</v>
      </c>
      <c r="B46" s="15" t="s">
        <v>207</v>
      </c>
      <c r="C46" s="15" t="s">
        <v>38</v>
      </c>
      <c r="D46" s="16">
        <f t="shared" si="0"/>
        <v>816.8</v>
      </c>
      <c r="E46" s="16">
        <v>0</v>
      </c>
      <c r="F46" s="16">
        <v>816.8</v>
      </c>
    </row>
    <row r="47" spans="1:6" ht="15" customHeight="1">
      <c r="A47" s="14">
        <v>41</v>
      </c>
      <c r="B47" s="15" t="s">
        <v>208</v>
      </c>
      <c r="C47" s="15" t="s">
        <v>39</v>
      </c>
      <c r="D47" s="16">
        <f t="shared" si="0"/>
        <v>10.2</v>
      </c>
      <c r="E47" s="16">
        <v>0</v>
      </c>
      <c r="F47" s="16">
        <v>10.2</v>
      </c>
    </row>
    <row r="48" spans="1:6" ht="15" customHeight="1">
      <c r="A48" s="14">
        <v>42</v>
      </c>
      <c r="B48" s="15" t="s">
        <v>209</v>
      </c>
      <c r="C48" s="15" t="s">
        <v>210</v>
      </c>
      <c r="D48" s="16">
        <f t="shared" si="0"/>
        <v>245.25</v>
      </c>
      <c r="E48" s="16">
        <v>0</v>
      </c>
      <c r="F48" s="16">
        <v>245.25</v>
      </c>
    </row>
    <row r="49" spans="1:6" ht="15" customHeight="1">
      <c r="A49" s="14">
        <v>43</v>
      </c>
      <c r="B49" s="15" t="s">
        <v>211</v>
      </c>
      <c r="C49" s="15" t="s">
        <v>45</v>
      </c>
      <c r="D49" s="16">
        <f t="shared" si="0"/>
        <v>241.75</v>
      </c>
      <c r="E49" s="16">
        <v>0</v>
      </c>
      <c r="F49" s="16">
        <v>241.75</v>
      </c>
    </row>
    <row r="50" spans="1:6" ht="15" customHeight="1">
      <c r="A50" s="14">
        <v>44</v>
      </c>
      <c r="B50" s="15" t="s">
        <v>212</v>
      </c>
      <c r="C50" s="15" t="s">
        <v>46</v>
      </c>
      <c r="D50" s="16">
        <f t="shared" si="0"/>
        <v>3.5</v>
      </c>
      <c r="E50" s="16">
        <v>0</v>
      </c>
      <c r="F50" s="16">
        <v>3.5</v>
      </c>
    </row>
    <row r="51" spans="1:6" ht="15" customHeight="1">
      <c r="A51" s="14">
        <v>45</v>
      </c>
      <c r="B51" s="15" t="s">
        <v>214</v>
      </c>
      <c r="C51" s="15" t="s">
        <v>215</v>
      </c>
      <c r="D51" s="16">
        <f t="shared" si="0"/>
        <v>8.34</v>
      </c>
      <c r="E51" s="16">
        <v>0</v>
      </c>
      <c r="F51" s="16">
        <v>8.34</v>
      </c>
    </row>
    <row r="52" spans="1:6" ht="15" customHeight="1">
      <c r="A52" s="14">
        <v>46</v>
      </c>
      <c r="B52" s="15" t="s">
        <v>406</v>
      </c>
      <c r="C52" s="15" t="s">
        <v>407</v>
      </c>
      <c r="D52" s="16">
        <f t="shared" si="0"/>
        <v>1.1</v>
      </c>
      <c r="E52" s="16">
        <v>0</v>
      </c>
      <c r="F52" s="16">
        <v>1.1</v>
      </c>
    </row>
    <row r="53" spans="1:6" ht="15" customHeight="1">
      <c r="A53" s="14">
        <v>47</v>
      </c>
      <c r="B53" s="15" t="s">
        <v>217</v>
      </c>
      <c r="C53" s="15" t="s">
        <v>218</v>
      </c>
      <c r="D53" s="16">
        <f t="shared" si="0"/>
        <v>7.24</v>
      </c>
      <c r="E53" s="16">
        <v>0</v>
      </c>
      <c r="F53" s="16">
        <v>7.24</v>
      </c>
    </row>
    <row r="54" spans="1:6" ht="15" customHeight="1">
      <c r="A54" s="14">
        <v>48</v>
      </c>
      <c r="B54" s="15" t="s">
        <v>219</v>
      </c>
      <c r="C54" s="15" t="s">
        <v>220</v>
      </c>
      <c r="D54" s="16">
        <f t="shared" si="0"/>
        <v>83</v>
      </c>
      <c r="E54" s="16">
        <v>0</v>
      </c>
      <c r="F54" s="16">
        <v>83</v>
      </c>
    </row>
    <row r="55" spans="1:6" ht="15" customHeight="1">
      <c r="A55" s="14">
        <v>49</v>
      </c>
      <c r="B55" s="15" t="s">
        <v>408</v>
      </c>
      <c r="C55" s="15" t="s">
        <v>409</v>
      </c>
      <c r="D55" s="16">
        <f t="shared" si="0"/>
        <v>33</v>
      </c>
      <c r="E55" s="16">
        <v>0</v>
      </c>
      <c r="F55" s="16">
        <v>33</v>
      </c>
    </row>
    <row r="56" spans="1:6" ht="15" customHeight="1">
      <c r="A56" s="14">
        <v>50</v>
      </c>
      <c r="B56" s="15" t="s">
        <v>222</v>
      </c>
      <c r="C56" s="15" t="s">
        <v>44</v>
      </c>
      <c r="D56" s="16">
        <f t="shared" si="0"/>
        <v>50</v>
      </c>
      <c r="E56" s="16">
        <v>0</v>
      </c>
      <c r="F56" s="16">
        <v>50</v>
      </c>
    </row>
    <row r="57" spans="1:6" ht="15" customHeight="1">
      <c r="A57" s="14">
        <v>51</v>
      </c>
      <c r="B57" s="15" t="s">
        <v>223</v>
      </c>
      <c r="C57" s="15" t="s">
        <v>224</v>
      </c>
      <c r="D57" s="16">
        <f t="shared" si="0"/>
        <v>87.28</v>
      </c>
      <c r="E57" s="16">
        <v>0</v>
      </c>
      <c r="F57" s="16">
        <v>87.28</v>
      </c>
    </row>
    <row r="58" spans="1:6" ht="15" customHeight="1">
      <c r="A58" s="14">
        <v>52</v>
      </c>
      <c r="B58" s="15" t="s">
        <v>225</v>
      </c>
      <c r="C58" s="15" t="s">
        <v>43</v>
      </c>
      <c r="D58" s="16">
        <f t="shared" si="0"/>
        <v>50.28</v>
      </c>
      <c r="E58" s="16">
        <v>0</v>
      </c>
      <c r="F58" s="16">
        <v>50.28</v>
      </c>
    </row>
    <row r="59" spans="1:6" ht="15" customHeight="1">
      <c r="A59" s="14">
        <v>53</v>
      </c>
      <c r="B59" s="15" t="s">
        <v>226</v>
      </c>
      <c r="C59" s="15" t="s">
        <v>42</v>
      </c>
      <c r="D59" s="16">
        <f t="shared" si="0"/>
        <v>37</v>
      </c>
      <c r="E59" s="16">
        <v>0</v>
      </c>
      <c r="F59" s="16">
        <v>37</v>
      </c>
    </row>
    <row r="60" spans="1:6" ht="15" customHeight="1">
      <c r="A60" s="14">
        <v>54</v>
      </c>
      <c r="B60" s="15" t="s">
        <v>410</v>
      </c>
      <c r="C60" s="15" t="s">
        <v>411</v>
      </c>
      <c r="D60" s="16">
        <f t="shared" si="0"/>
        <v>10</v>
      </c>
      <c r="E60" s="16">
        <v>0</v>
      </c>
      <c r="F60" s="16">
        <v>10</v>
      </c>
    </row>
    <row r="61" spans="1:6" ht="15" customHeight="1">
      <c r="A61" s="14">
        <v>55</v>
      </c>
      <c r="B61" s="15" t="s">
        <v>412</v>
      </c>
      <c r="C61" s="15" t="s">
        <v>413</v>
      </c>
      <c r="D61" s="16">
        <f t="shared" si="0"/>
        <v>6</v>
      </c>
      <c r="E61" s="16">
        <v>0</v>
      </c>
      <c r="F61" s="16">
        <v>6</v>
      </c>
    </row>
    <row r="62" spans="1:6" ht="15" customHeight="1">
      <c r="A62" s="14">
        <v>56</v>
      </c>
      <c r="B62" s="15" t="s">
        <v>414</v>
      </c>
      <c r="C62" s="15" t="s">
        <v>415</v>
      </c>
      <c r="D62" s="16">
        <f t="shared" si="0"/>
        <v>4</v>
      </c>
      <c r="E62" s="16">
        <v>0</v>
      </c>
      <c r="F62" s="16">
        <v>4</v>
      </c>
    </row>
    <row r="63" spans="1:6" ht="15" customHeight="1">
      <c r="A63" s="14">
        <v>57</v>
      </c>
      <c r="B63" s="15" t="s">
        <v>416</v>
      </c>
      <c r="C63" s="15" t="s">
        <v>417</v>
      </c>
      <c r="D63" s="16">
        <f t="shared" si="0"/>
        <v>2</v>
      </c>
      <c r="E63" s="16">
        <v>0</v>
      </c>
      <c r="F63" s="16">
        <v>2</v>
      </c>
    </row>
    <row r="64" spans="1:6" ht="15" customHeight="1">
      <c r="A64" s="14">
        <v>58</v>
      </c>
      <c r="B64" s="15" t="s">
        <v>418</v>
      </c>
      <c r="C64" s="15" t="s">
        <v>419</v>
      </c>
      <c r="D64" s="16">
        <f t="shared" si="0"/>
        <v>2</v>
      </c>
      <c r="E64" s="16">
        <v>0</v>
      </c>
      <c r="F64" s="16">
        <v>2</v>
      </c>
    </row>
    <row r="65" spans="1:6" ht="15" customHeight="1">
      <c r="A65" s="14">
        <v>59</v>
      </c>
      <c r="B65" s="15" t="s">
        <v>232</v>
      </c>
      <c r="C65" s="15" t="s">
        <v>233</v>
      </c>
      <c r="D65" s="16">
        <f t="shared" si="0"/>
        <v>77.28</v>
      </c>
      <c r="E65" s="16">
        <v>0</v>
      </c>
      <c r="F65" s="16">
        <v>77.28</v>
      </c>
    </row>
    <row r="66" spans="1:6" ht="15" customHeight="1">
      <c r="A66" s="14">
        <v>60</v>
      </c>
      <c r="B66" s="15" t="s">
        <v>234</v>
      </c>
      <c r="C66" s="15" t="s">
        <v>41</v>
      </c>
      <c r="D66" s="16">
        <f t="shared" si="0"/>
        <v>77.28</v>
      </c>
      <c r="E66" s="16">
        <v>0</v>
      </c>
      <c r="F66" s="16">
        <v>77.28</v>
      </c>
    </row>
    <row r="67" spans="1:6" ht="15" customHeight="1">
      <c r="A67" s="14">
        <v>61</v>
      </c>
      <c r="B67" s="15" t="s">
        <v>235</v>
      </c>
      <c r="C67" s="15" t="s">
        <v>236</v>
      </c>
      <c r="D67" s="16">
        <f t="shared" si="0"/>
        <v>80.35</v>
      </c>
      <c r="E67" s="16">
        <v>0</v>
      </c>
      <c r="F67" s="16">
        <v>80.35</v>
      </c>
    </row>
    <row r="68" spans="1:6" ht="15" customHeight="1">
      <c r="A68" s="14">
        <v>62</v>
      </c>
      <c r="B68" s="15" t="s">
        <v>237</v>
      </c>
      <c r="C68" s="15" t="s">
        <v>155</v>
      </c>
      <c r="D68" s="16">
        <f t="shared" si="0"/>
        <v>10</v>
      </c>
      <c r="E68" s="16">
        <v>0</v>
      </c>
      <c r="F68" s="16">
        <v>10</v>
      </c>
    </row>
    <row r="69" spans="1:6" ht="15" customHeight="1">
      <c r="A69" s="14">
        <v>63</v>
      </c>
      <c r="B69" s="15" t="s">
        <v>238</v>
      </c>
      <c r="C69" s="15" t="s">
        <v>48</v>
      </c>
      <c r="D69" s="16">
        <f t="shared" si="0"/>
        <v>70.35</v>
      </c>
      <c r="E69" s="16">
        <v>0</v>
      </c>
      <c r="F69" s="16">
        <v>70.35</v>
      </c>
    </row>
    <row r="70" spans="1:6" ht="15" customHeight="1">
      <c r="A70" s="14">
        <v>64</v>
      </c>
      <c r="B70" s="15" t="s">
        <v>420</v>
      </c>
      <c r="C70" s="15" t="s">
        <v>40</v>
      </c>
      <c r="D70" s="16">
        <f t="shared" si="0"/>
        <v>299</v>
      </c>
      <c r="E70" s="16">
        <v>0</v>
      </c>
      <c r="F70" s="16">
        <v>299</v>
      </c>
    </row>
    <row r="71" spans="1:6" ht="15" customHeight="1">
      <c r="A71" s="14">
        <v>65</v>
      </c>
      <c r="B71" s="15" t="s">
        <v>421</v>
      </c>
      <c r="C71" s="15" t="s">
        <v>40</v>
      </c>
      <c r="D71" s="16">
        <f t="shared" si="0"/>
        <v>299</v>
      </c>
      <c r="E71" s="16">
        <v>0</v>
      </c>
      <c r="F71" s="16">
        <v>299</v>
      </c>
    </row>
    <row r="72" spans="1:6" ht="15" customHeight="1">
      <c r="A72" s="14">
        <v>66</v>
      </c>
      <c r="B72" s="15" t="s">
        <v>241</v>
      </c>
      <c r="C72" s="15" t="s">
        <v>242</v>
      </c>
      <c r="D72" s="16">
        <f aca="true" t="shared" si="1" ref="D72:D95">E72+F72</f>
        <v>2991.81</v>
      </c>
      <c r="E72" s="16">
        <v>1008.24</v>
      </c>
      <c r="F72" s="16">
        <v>1983.57</v>
      </c>
    </row>
    <row r="73" spans="1:6" ht="15" customHeight="1">
      <c r="A73" s="14">
        <v>67</v>
      </c>
      <c r="B73" s="15" t="s">
        <v>243</v>
      </c>
      <c r="C73" s="15" t="s">
        <v>244</v>
      </c>
      <c r="D73" s="16">
        <f t="shared" si="1"/>
        <v>1</v>
      </c>
      <c r="E73" s="16">
        <v>0</v>
      </c>
      <c r="F73" s="16">
        <v>1</v>
      </c>
    </row>
    <row r="74" spans="1:6" ht="15" customHeight="1">
      <c r="A74" s="14">
        <v>68</v>
      </c>
      <c r="B74" s="15" t="s">
        <v>245</v>
      </c>
      <c r="C74" s="15" t="s">
        <v>57</v>
      </c>
      <c r="D74" s="16">
        <f t="shared" si="1"/>
        <v>1</v>
      </c>
      <c r="E74" s="16">
        <v>0</v>
      </c>
      <c r="F74" s="16">
        <v>1</v>
      </c>
    </row>
    <row r="75" spans="1:6" ht="15" customHeight="1">
      <c r="A75" s="14">
        <v>69</v>
      </c>
      <c r="B75" s="15" t="s">
        <v>246</v>
      </c>
      <c r="C75" s="15" t="s">
        <v>247</v>
      </c>
      <c r="D75" s="16">
        <f t="shared" si="1"/>
        <v>258.93</v>
      </c>
      <c r="E75" s="16">
        <v>0</v>
      </c>
      <c r="F75" s="16">
        <v>258.93</v>
      </c>
    </row>
    <row r="76" spans="1:6" ht="15" customHeight="1">
      <c r="A76" s="14">
        <v>70</v>
      </c>
      <c r="B76" s="15" t="s">
        <v>248</v>
      </c>
      <c r="C76" s="15" t="s">
        <v>56</v>
      </c>
      <c r="D76" s="16">
        <f t="shared" si="1"/>
        <v>207.3</v>
      </c>
      <c r="E76" s="16">
        <v>0</v>
      </c>
      <c r="F76" s="16">
        <v>207.3</v>
      </c>
    </row>
    <row r="77" spans="1:6" ht="15" customHeight="1">
      <c r="A77" s="14">
        <v>71</v>
      </c>
      <c r="B77" s="15" t="s">
        <v>422</v>
      </c>
      <c r="C77" s="15" t="s">
        <v>58</v>
      </c>
      <c r="D77" s="16">
        <f t="shared" si="1"/>
        <v>51.63</v>
      </c>
      <c r="E77" s="16">
        <v>0</v>
      </c>
      <c r="F77" s="16">
        <v>51.63</v>
      </c>
    </row>
    <row r="78" spans="1:6" ht="15" customHeight="1">
      <c r="A78" s="14">
        <v>72</v>
      </c>
      <c r="B78" s="15" t="s">
        <v>250</v>
      </c>
      <c r="C78" s="15" t="s">
        <v>251</v>
      </c>
      <c r="D78" s="16">
        <f t="shared" si="1"/>
        <v>804.48</v>
      </c>
      <c r="E78" s="16">
        <v>0</v>
      </c>
      <c r="F78" s="16">
        <v>804.48</v>
      </c>
    </row>
    <row r="79" spans="1:6" ht="15" customHeight="1">
      <c r="A79" s="14">
        <v>73</v>
      </c>
      <c r="B79" s="15" t="s">
        <v>252</v>
      </c>
      <c r="C79" s="15" t="s">
        <v>55</v>
      </c>
      <c r="D79" s="16">
        <f t="shared" si="1"/>
        <v>8.25</v>
      </c>
      <c r="E79" s="16">
        <v>0</v>
      </c>
      <c r="F79" s="16">
        <v>8.25</v>
      </c>
    </row>
    <row r="80" spans="1:6" ht="15" customHeight="1">
      <c r="A80" s="14">
        <v>74</v>
      </c>
      <c r="B80" s="15" t="s">
        <v>253</v>
      </c>
      <c r="C80" s="15" t="s">
        <v>254</v>
      </c>
      <c r="D80" s="16">
        <f t="shared" si="1"/>
        <v>2.5</v>
      </c>
      <c r="E80" s="16">
        <v>0</v>
      </c>
      <c r="F80" s="16">
        <v>2.5</v>
      </c>
    </row>
    <row r="81" spans="1:6" ht="15" customHeight="1">
      <c r="A81" s="14">
        <v>75</v>
      </c>
      <c r="B81" s="15" t="s">
        <v>255</v>
      </c>
      <c r="C81" s="15" t="s">
        <v>54</v>
      </c>
      <c r="D81" s="16">
        <f t="shared" si="1"/>
        <v>790.78</v>
      </c>
      <c r="E81" s="16">
        <v>0</v>
      </c>
      <c r="F81" s="16">
        <v>790.78</v>
      </c>
    </row>
    <row r="82" spans="1:6" ht="15" customHeight="1">
      <c r="A82" s="14">
        <v>76</v>
      </c>
      <c r="B82" s="15" t="s">
        <v>423</v>
      </c>
      <c r="C82" s="15" t="s">
        <v>59</v>
      </c>
      <c r="D82" s="16">
        <f t="shared" si="1"/>
        <v>2.95</v>
      </c>
      <c r="E82" s="16">
        <v>0</v>
      </c>
      <c r="F82" s="16">
        <v>2.95</v>
      </c>
    </row>
    <row r="83" spans="1:6" ht="15" customHeight="1">
      <c r="A83" s="14">
        <v>77</v>
      </c>
      <c r="B83" s="15" t="s">
        <v>257</v>
      </c>
      <c r="C83" s="15" t="s">
        <v>258</v>
      </c>
      <c r="D83" s="16">
        <f t="shared" si="1"/>
        <v>829.16</v>
      </c>
      <c r="E83" s="16">
        <v>0</v>
      </c>
      <c r="F83" s="16">
        <v>829.16</v>
      </c>
    </row>
    <row r="84" spans="1:6" ht="15" customHeight="1">
      <c r="A84" s="14">
        <v>78</v>
      </c>
      <c r="B84" s="15" t="s">
        <v>259</v>
      </c>
      <c r="C84" s="15" t="s">
        <v>53</v>
      </c>
      <c r="D84" s="16">
        <f t="shared" si="1"/>
        <v>808.96</v>
      </c>
      <c r="E84" s="16">
        <v>0</v>
      </c>
      <c r="F84" s="16">
        <v>808.96</v>
      </c>
    </row>
    <row r="85" spans="1:6" ht="15" customHeight="1">
      <c r="A85" s="14">
        <v>79</v>
      </c>
      <c r="B85" s="15" t="s">
        <v>260</v>
      </c>
      <c r="C85" s="15" t="s">
        <v>52</v>
      </c>
      <c r="D85" s="16">
        <f t="shared" si="1"/>
        <v>20.2</v>
      </c>
      <c r="E85" s="16">
        <v>0</v>
      </c>
      <c r="F85" s="16">
        <v>20.2</v>
      </c>
    </row>
    <row r="86" spans="1:6" ht="15" customHeight="1">
      <c r="A86" s="14">
        <v>80</v>
      </c>
      <c r="B86" s="15" t="s">
        <v>261</v>
      </c>
      <c r="C86" s="15" t="s">
        <v>262</v>
      </c>
      <c r="D86" s="16">
        <f t="shared" si="1"/>
        <v>1008.24</v>
      </c>
      <c r="E86" s="16">
        <v>1008.24</v>
      </c>
      <c r="F86" s="16">
        <v>0</v>
      </c>
    </row>
    <row r="87" spans="1:6" ht="15" customHeight="1">
      <c r="A87" s="14">
        <v>81</v>
      </c>
      <c r="B87" s="15" t="s">
        <v>263</v>
      </c>
      <c r="C87" s="15" t="s">
        <v>50</v>
      </c>
      <c r="D87" s="16">
        <f t="shared" si="1"/>
        <v>2.34</v>
      </c>
      <c r="E87" s="16">
        <v>2.34</v>
      </c>
      <c r="F87" s="16">
        <v>0</v>
      </c>
    </row>
    <row r="88" spans="1:6" ht="15" customHeight="1">
      <c r="A88" s="14">
        <v>82</v>
      </c>
      <c r="B88" s="15" t="s">
        <v>264</v>
      </c>
      <c r="C88" s="15" t="s">
        <v>51</v>
      </c>
      <c r="D88" s="16">
        <f t="shared" si="1"/>
        <v>1005.9</v>
      </c>
      <c r="E88" s="16">
        <v>1005.9</v>
      </c>
      <c r="F88" s="16">
        <v>0</v>
      </c>
    </row>
    <row r="89" spans="1:6" ht="15" customHeight="1">
      <c r="A89" s="14">
        <v>83</v>
      </c>
      <c r="B89" s="15" t="s">
        <v>424</v>
      </c>
      <c r="C89" s="15" t="s">
        <v>425</v>
      </c>
      <c r="D89" s="16">
        <f t="shared" si="1"/>
        <v>31</v>
      </c>
      <c r="E89" s="16">
        <v>0</v>
      </c>
      <c r="F89" s="16">
        <v>31</v>
      </c>
    </row>
    <row r="90" spans="1:6" ht="15" customHeight="1">
      <c r="A90" s="14">
        <v>84</v>
      </c>
      <c r="B90" s="15" t="s">
        <v>426</v>
      </c>
      <c r="C90" s="15" t="s">
        <v>60</v>
      </c>
      <c r="D90" s="16">
        <f t="shared" si="1"/>
        <v>31</v>
      </c>
      <c r="E90" s="16">
        <v>0</v>
      </c>
      <c r="F90" s="16">
        <v>31</v>
      </c>
    </row>
    <row r="91" spans="1:6" ht="15" customHeight="1">
      <c r="A91" s="14">
        <v>85</v>
      </c>
      <c r="B91" s="15" t="s">
        <v>268</v>
      </c>
      <c r="C91" s="15" t="s">
        <v>269</v>
      </c>
      <c r="D91" s="16">
        <f t="shared" si="1"/>
        <v>59</v>
      </c>
      <c r="E91" s="16">
        <v>0</v>
      </c>
      <c r="F91" s="16">
        <v>59</v>
      </c>
    </row>
    <row r="92" spans="1:6" ht="15" customHeight="1">
      <c r="A92" s="14">
        <v>86</v>
      </c>
      <c r="B92" s="15" t="s">
        <v>270</v>
      </c>
      <c r="C92" s="15" t="s">
        <v>61</v>
      </c>
      <c r="D92" s="16">
        <f t="shared" si="1"/>
        <v>59</v>
      </c>
      <c r="E92" s="16">
        <v>0</v>
      </c>
      <c r="F92" s="16">
        <v>59</v>
      </c>
    </row>
    <row r="93" spans="1:6" ht="15" customHeight="1">
      <c r="A93" s="14">
        <v>87</v>
      </c>
      <c r="B93" s="15" t="s">
        <v>277</v>
      </c>
      <c r="C93" s="15" t="s">
        <v>278</v>
      </c>
      <c r="D93" s="16">
        <f t="shared" si="1"/>
        <v>587.79</v>
      </c>
      <c r="E93" s="16">
        <v>587.79</v>
      </c>
      <c r="F93" s="16">
        <v>0</v>
      </c>
    </row>
    <row r="94" spans="1:6" ht="15" customHeight="1">
      <c r="A94" s="14">
        <v>88</v>
      </c>
      <c r="B94" s="15" t="s">
        <v>279</v>
      </c>
      <c r="C94" s="15" t="s">
        <v>280</v>
      </c>
      <c r="D94" s="16">
        <f t="shared" si="1"/>
        <v>587.79</v>
      </c>
      <c r="E94" s="16">
        <v>587.79</v>
      </c>
      <c r="F94" s="16">
        <v>0</v>
      </c>
    </row>
    <row r="95" spans="1:6" ht="15" customHeight="1">
      <c r="A95" s="14">
        <v>89</v>
      </c>
      <c r="B95" s="15" t="s">
        <v>281</v>
      </c>
      <c r="C95" s="15" t="s">
        <v>62</v>
      </c>
      <c r="D95" s="16">
        <f t="shared" si="1"/>
        <v>587.79</v>
      </c>
      <c r="E95" s="16">
        <v>587.79</v>
      </c>
      <c r="F95" s="16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F24" sqref="F24"/>
    </sheetView>
  </sheetViews>
  <sheetFormatPr defaultColWidth="9.00390625" defaultRowHeight="15" customHeight="1"/>
  <cols>
    <col min="1" max="1" width="6.25390625" style="4" customWidth="1"/>
    <col min="2" max="2" width="14.375" style="11" customWidth="1"/>
    <col min="3" max="3" width="25.00390625" style="11" customWidth="1"/>
    <col min="4" max="6" width="25.00390625" style="12" customWidth="1"/>
    <col min="7" max="16384" width="7.50390625" style="9" customWidth="1"/>
  </cols>
  <sheetData>
    <row r="1" ht="15" customHeight="1">
      <c r="A1" s="1" t="s">
        <v>4</v>
      </c>
    </row>
    <row r="2" spans="1:6" ht="37.5" customHeight="1">
      <c r="A2" s="23" t="s">
        <v>427</v>
      </c>
      <c r="B2" s="24">
        <f>""</f>
      </c>
      <c r="C2" s="24">
        <f>""</f>
      </c>
      <c r="D2" s="24">
        <f>""</f>
      </c>
      <c r="E2" s="25">
        <f>""</f>
      </c>
      <c r="F2" s="24">
        <f>""</f>
      </c>
    </row>
    <row r="3" spans="1:6" ht="15" customHeight="1">
      <c r="A3" s="26" t="s">
        <v>68</v>
      </c>
      <c r="B3" s="24">
        <f>""</f>
      </c>
      <c r="C3" s="25" t="s">
        <v>69</v>
      </c>
      <c r="D3" s="24">
        <f>""</f>
      </c>
      <c r="E3" s="8" t="s">
        <v>69</v>
      </c>
      <c r="F3" s="8" t="s">
        <v>70</v>
      </c>
    </row>
    <row r="4" spans="1:6" ht="15" customHeight="1">
      <c r="A4" s="27" t="s">
        <v>71</v>
      </c>
      <c r="B4" s="27" t="s">
        <v>128</v>
      </c>
      <c r="C4" s="27">
        <f>""</f>
      </c>
      <c r="D4" s="27" t="s">
        <v>311</v>
      </c>
      <c r="E4" s="27" t="s">
        <v>311</v>
      </c>
      <c r="F4" s="27" t="s">
        <v>312</v>
      </c>
    </row>
    <row r="5" spans="1:6" ht="15" customHeight="1">
      <c r="A5" s="27" t="s">
        <v>75</v>
      </c>
      <c r="B5" s="13" t="s">
        <v>428</v>
      </c>
      <c r="C5" s="13" t="s">
        <v>137</v>
      </c>
      <c r="D5" s="13" t="s">
        <v>148</v>
      </c>
      <c r="E5" s="13" t="s">
        <v>429</v>
      </c>
      <c r="F5" s="13" t="s">
        <v>430</v>
      </c>
    </row>
    <row r="6" spans="1:6" ht="15" customHeight="1">
      <c r="A6" s="13" t="s">
        <v>75</v>
      </c>
      <c r="B6" s="13" t="s">
        <v>78</v>
      </c>
      <c r="C6" s="13" t="s">
        <v>79</v>
      </c>
      <c r="D6" s="13" t="s">
        <v>80</v>
      </c>
      <c r="E6" s="13" t="s">
        <v>81</v>
      </c>
      <c r="F6" s="13" t="s">
        <v>142</v>
      </c>
    </row>
    <row r="7" spans="1:6" ht="15" customHeight="1">
      <c r="A7" s="14">
        <v>1</v>
      </c>
      <c r="B7" s="15" t="s">
        <v>96</v>
      </c>
      <c r="C7" s="15" t="s">
        <v>148</v>
      </c>
      <c r="D7" s="16">
        <v>11098.31</v>
      </c>
      <c r="E7" s="16">
        <v>10986.63</v>
      </c>
      <c r="F7" s="16">
        <v>111.68</v>
      </c>
    </row>
    <row r="8" spans="1:6" ht="15" customHeight="1">
      <c r="A8" s="14">
        <v>2</v>
      </c>
      <c r="B8" s="15" t="s">
        <v>431</v>
      </c>
      <c r="C8" s="15" t="s">
        <v>432</v>
      </c>
      <c r="D8" s="16">
        <v>9540.95</v>
      </c>
      <c r="E8" s="16">
        <v>9540.95</v>
      </c>
      <c r="F8" s="16">
        <v>0</v>
      </c>
    </row>
    <row r="9" spans="1:6" ht="15" customHeight="1">
      <c r="A9" s="14">
        <v>3</v>
      </c>
      <c r="B9" s="15" t="s">
        <v>433</v>
      </c>
      <c r="C9" s="15" t="s">
        <v>434</v>
      </c>
      <c r="D9" s="16">
        <v>2300.25</v>
      </c>
      <c r="E9" s="16">
        <v>2300.25</v>
      </c>
      <c r="F9" s="16">
        <v>0</v>
      </c>
    </row>
    <row r="10" spans="1:6" ht="15" customHeight="1">
      <c r="A10" s="14">
        <v>4</v>
      </c>
      <c r="B10" s="15" t="s">
        <v>435</v>
      </c>
      <c r="C10" s="15" t="s">
        <v>436</v>
      </c>
      <c r="D10" s="16">
        <v>2138.13</v>
      </c>
      <c r="E10" s="16">
        <v>2138.13</v>
      </c>
      <c r="F10" s="16">
        <v>0</v>
      </c>
    </row>
    <row r="11" spans="1:6" ht="15" customHeight="1">
      <c r="A11" s="14">
        <v>5</v>
      </c>
      <c r="B11" s="15" t="s">
        <v>437</v>
      </c>
      <c r="C11" s="15" t="s">
        <v>438</v>
      </c>
      <c r="D11" s="16">
        <v>0.68</v>
      </c>
      <c r="E11" s="16">
        <v>0.68</v>
      </c>
      <c r="F11" s="16">
        <v>0</v>
      </c>
    </row>
    <row r="12" spans="1:6" ht="15" customHeight="1">
      <c r="A12" s="14">
        <v>6</v>
      </c>
      <c r="B12" s="15" t="s">
        <v>439</v>
      </c>
      <c r="C12" s="15" t="s">
        <v>440</v>
      </c>
      <c r="D12" s="16">
        <v>2246.54</v>
      </c>
      <c r="E12" s="16">
        <v>2246.54</v>
      </c>
      <c r="F12" s="16">
        <v>0</v>
      </c>
    </row>
    <row r="13" spans="1:6" ht="15" customHeight="1">
      <c r="A13" s="14">
        <v>7</v>
      </c>
      <c r="B13" s="15" t="s">
        <v>441</v>
      </c>
      <c r="C13" s="15" t="s">
        <v>442</v>
      </c>
      <c r="D13" s="16">
        <v>979.63</v>
      </c>
      <c r="E13" s="16">
        <v>979.63</v>
      </c>
      <c r="F13" s="16">
        <v>0</v>
      </c>
    </row>
    <row r="14" spans="1:6" ht="15" customHeight="1">
      <c r="A14" s="14">
        <v>8</v>
      </c>
      <c r="B14" s="15" t="s">
        <v>443</v>
      </c>
      <c r="C14" s="15" t="s">
        <v>444</v>
      </c>
      <c r="D14" s="16">
        <v>391.87</v>
      </c>
      <c r="E14" s="16">
        <v>391.87</v>
      </c>
      <c r="F14" s="16">
        <v>0</v>
      </c>
    </row>
    <row r="15" spans="1:6" ht="15" customHeight="1">
      <c r="A15" s="14">
        <v>9</v>
      </c>
      <c r="B15" s="15" t="s">
        <v>445</v>
      </c>
      <c r="C15" s="15" t="s">
        <v>446</v>
      </c>
      <c r="D15" s="16">
        <v>734.72</v>
      </c>
      <c r="E15" s="16">
        <v>734.72</v>
      </c>
      <c r="F15" s="16">
        <v>0</v>
      </c>
    </row>
    <row r="16" spans="1:6" ht="15" customHeight="1">
      <c r="A16" s="14">
        <v>10</v>
      </c>
      <c r="B16" s="15" t="s">
        <v>447</v>
      </c>
      <c r="C16" s="15" t="s">
        <v>448</v>
      </c>
      <c r="D16" s="16">
        <v>90.9</v>
      </c>
      <c r="E16" s="16">
        <v>90.9</v>
      </c>
      <c r="F16" s="16">
        <v>0</v>
      </c>
    </row>
    <row r="17" spans="1:6" ht="15" customHeight="1">
      <c r="A17" s="14">
        <v>11</v>
      </c>
      <c r="B17" s="15" t="s">
        <v>449</v>
      </c>
      <c r="C17" s="15" t="s">
        <v>62</v>
      </c>
      <c r="D17" s="16">
        <v>587.79</v>
      </c>
      <c r="E17" s="16">
        <v>587.79</v>
      </c>
      <c r="F17" s="16">
        <v>0</v>
      </c>
    </row>
    <row r="18" spans="1:6" ht="15" customHeight="1">
      <c r="A18" s="14">
        <v>12</v>
      </c>
      <c r="B18" s="15" t="s">
        <v>450</v>
      </c>
      <c r="C18" s="15" t="s">
        <v>451</v>
      </c>
      <c r="D18" s="16">
        <v>70.44</v>
      </c>
      <c r="E18" s="16">
        <v>70.44</v>
      </c>
      <c r="F18" s="16">
        <v>0</v>
      </c>
    </row>
    <row r="19" spans="1:6" ht="15" customHeight="1">
      <c r="A19" s="14">
        <v>13</v>
      </c>
      <c r="B19" s="15" t="s">
        <v>452</v>
      </c>
      <c r="C19" s="15" t="s">
        <v>453</v>
      </c>
      <c r="D19" s="16">
        <v>111.68</v>
      </c>
      <c r="E19" s="16">
        <v>0</v>
      </c>
      <c r="F19" s="16">
        <v>111.68</v>
      </c>
    </row>
    <row r="20" spans="1:6" ht="15" customHeight="1">
      <c r="A20" s="14">
        <v>14</v>
      </c>
      <c r="B20" s="15" t="s">
        <v>454</v>
      </c>
      <c r="C20" s="15" t="s">
        <v>455</v>
      </c>
      <c r="D20" s="16">
        <v>6</v>
      </c>
      <c r="E20" s="16">
        <v>0</v>
      </c>
      <c r="F20" s="16">
        <v>6</v>
      </c>
    </row>
    <row r="21" spans="1:6" ht="15" customHeight="1">
      <c r="A21" s="14">
        <v>15</v>
      </c>
      <c r="B21" s="15" t="s">
        <v>456</v>
      </c>
      <c r="C21" s="15" t="s">
        <v>457</v>
      </c>
      <c r="D21" s="16">
        <v>1.8</v>
      </c>
      <c r="E21" s="16">
        <v>0</v>
      </c>
      <c r="F21" s="16">
        <v>1.8</v>
      </c>
    </row>
    <row r="22" spans="1:6" ht="15" customHeight="1">
      <c r="A22" s="14">
        <v>16</v>
      </c>
      <c r="B22" s="15" t="s">
        <v>458</v>
      </c>
      <c r="C22" s="15" t="s">
        <v>459</v>
      </c>
      <c r="D22" s="16">
        <v>3.8</v>
      </c>
      <c r="E22" s="16">
        <v>0</v>
      </c>
      <c r="F22" s="16">
        <v>3.8</v>
      </c>
    </row>
    <row r="23" spans="1:6" ht="15" customHeight="1">
      <c r="A23" s="14">
        <v>17</v>
      </c>
      <c r="B23" s="15" t="s">
        <v>460</v>
      </c>
      <c r="C23" s="15" t="s">
        <v>461</v>
      </c>
      <c r="D23" s="16">
        <v>0.5</v>
      </c>
      <c r="E23" s="16">
        <v>0</v>
      </c>
      <c r="F23" s="16">
        <v>0.5</v>
      </c>
    </row>
    <row r="24" spans="1:6" ht="15" customHeight="1">
      <c r="A24" s="14">
        <v>18</v>
      </c>
      <c r="B24" s="15" t="s">
        <v>462</v>
      </c>
      <c r="C24" s="15" t="s">
        <v>463</v>
      </c>
      <c r="D24" s="16">
        <v>0.5</v>
      </c>
      <c r="E24" s="16">
        <v>0</v>
      </c>
      <c r="F24" s="16">
        <v>0.5</v>
      </c>
    </row>
    <row r="25" spans="1:6" ht="15" customHeight="1">
      <c r="A25" s="14">
        <v>19</v>
      </c>
      <c r="B25" s="15" t="s">
        <v>464</v>
      </c>
      <c r="C25" s="15" t="s">
        <v>64</v>
      </c>
      <c r="D25" s="16">
        <v>1.5</v>
      </c>
      <c r="E25" s="16">
        <v>0</v>
      </c>
      <c r="F25" s="16">
        <v>1.5</v>
      </c>
    </row>
    <row r="26" spans="1:6" ht="15" customHeight="1">
      <c r="A26" s="14">
        <v>20</v>
      </c>
      <c r="B26" s="15" t="s">
        <v>465</v>
      </c>
      <c r="C26" s="15" t="s">
        <v>65</v>
      </c>
      <c r="D26" s="16">
        <v>2.5</v>
      </c>
      <c r="E26" s="16">
        <v>0</v>
      </c>
      <c r="F26" s="16">
        <v>2.5</v>
      </c>
    </row>
    <row r="27" spans="1:6" ht="15" customHeight="1">
      <c r="A27" s="14">
        <v>21</v>
      </c>
      <c r="B27" s="15" t="s">
        <v>466</v>
      </c>
      <c r="C27" s="15" t="s">
        <v>66</v>
      </c>
      <c r="D27" s="16">
        <v>91.68</v>
      </c>
      <c r="E27" s="16">
        <v>0</v>
      </c>
      <c r="F27" s="16">
        <v>91.68</v>
      </c>
    </row>
    <row r="28" spans="1:6" ht="15" customHeight="1">
      <c r="A28" s="14">
        <v>22</v>
      </c>
      <c r="B28" s="15" t="s">
        <v>467</v>
      </c>
      <c r="C28" s="15" t="s">
        <v>468</v>
      </c>
      <c r="D28" s="16">
        <v>3</v>
      </c>
      <c r="E28" s="16">
        <v>0</v>
      </c>
      <c r="F28" s="16">
        <v>3</v>
      </c>
    </row>
    <row r="29" spans="1:6" ht="15" customHeight="1">
      <c r="A29" s="14">
        <v>23</v>
      </c>
      <c r="B29" s="15" t="s">
        <v>469</v>
      </c>
      <c r="C29" s="15" t="s">
        <v>470</v>
      </c>
      <c r="D29" s="16">
        <v>0.4</v>
      </c>
      <c r="E29" s="16">
        <v>0</v>
      </c>
      <c r="F29" s="16">
        <v>0.4</v>
      </c>
    </row>
    <row r="30" spans="1:6" ht="15" customHeight="1">
      <c r="A30" s="14">
        <v>24</v>
      </c>
      <c r="B30" s="15" t="s">
        <v>471</v>
      </c>
      <c r="C30" s="15" t="s">
        <v>472</v>
      </c>
      <c r="D30" s="16">
        <v>1445.68</v>
      </c>
      <c r="E30" s="16">
        <v>1445.68</v>
      </c>
      <c r="F30" s="16">
        <v>0</v>
      </c>
    </row>
    <row r="31" spans="1:6" ht="15" customHeight="1">
      <c r="A31" s="14">
        <v>25</v>
      </c>
      <c r="B31" s="15" t="s">
        <v>473</v>
      </c>
      <c r="C31" s="15" t="s">
        <v>63</v>
      </c>
      <c r="D31" s="16">
        <v>8.22</v>
      </c>
      <c r="E31" s="16">
        <v>8.22</v>
      </c>
      <c r="F31" s="16">
        <v>0</v>
      </c>
    </row>
    <row r="32" spans="1:6" ht="15" customHeight="1">
      <c r="A32" s="14">
        <v>26</v>
      </c>
      <c r="B32" s="15" t="s">
        <v>474</v>
      </c>
      <c r="C32" s="15" t="s">
        <v>475</v>
      </c>
      <c r="D32" s="16">
        <v>1149.8</v>
      </c>
      <c r="E32" s="16">
        <v>1149.8</v>
      </c>
      <c r="F32" s="16">
        <v>0</v>
      </c>
    </row>
    <row r="33" spans="1:6" ht="15" customHeight="1">
      <c r="A33" s="14">
        <v>27</v>
      </c>
      <c r="B33" s="15" t="s">
        <v>476</v>
      </c>
      <c r="C33" s="15" t="s">
        <v>477</v>
      </c>
      <c r="D33" s="16">
        <v>11.38</v>
      </c>
      <c r="E33" s="16">
        <v>11.38</v>
      </c>
      <c r="F33" s="16">
        <v>0</v>
      </c>
    </row>
    <row r="34" spans="1:6" ht="15" customHeight="1">
      <c r="A34" s="14">
        <v>28</v>
      </c>
      <c r="B34" s="15" t="s">
        <v>478</v>
      </c>
      <c r="C34" s="15" t="s">
        <v>479</v>
      </c>
      <c r="D34" s="16">
        <v>273.52</v>
      </c>
      <c r="E34" s="16">
        <v>273.52</v>
      </c>
      <c r="F34" s="16">
        <v>0</v>
      </c>
    </row>
    <row r="35" spans="1:6" ht="15" customHeight="1">
      <c r="A35" s="14">
        <v>29</v>
      </c>
      <c r="B35" s="15" t="s">
        <v>480</v>
      </c>
      <c r="C35" s="15" t="s">
        <v>481</v>
      </c>
      <c r="D35" s="16">
        <v>2.76</v>
      </c>
      <c r="E35" s="16">
        <v>2.76</v>
      </c>
      <c r="F35" s="16">
        <v>0</v>
      </c>
    </row>
  </sheetData>
  <sheetProtection/>
  <mergeCells count="5">
    <mergeCell ref="A2:F2"/>
    <mergeCell ref="A3:D3"/>
    <mergeCell ref="A4:A5"/>
    <mergeCell ref="B4:C4"/>
    <mergeCell ref="D4:F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D7" sqref="D7"/>
    </sheetView>
  </sheetViews>
  <sheetFormatPr defaultColWidth="9.00390625" defaultRowHeight="15" customHeight="1"/>
  <cols>
    <col min="1" max="1" width="6.25390625" style="4" customWidth="1"/>
    <col min="2" max="2" width="14.375" style="11" customWidth="1"/>
    <col min="3" max="3" width="25.00390625" style="11" customWidth="1"/>
    <col min="4" max="6" width="25.00390625" style="12" customWidth="1"/>
    <col min="7" max="16384" width="7.50390625" style="9" customWidth="1"/>
  </cols>
  <sheetData>
    <row r="1" ht="15" customHeight="1">
      <c r="A1" s="1" t="s">
        <v>5</v>
      </c>
    </row>
    <row r="2" spans="1:6" ht="37.5" customHeight="1">
      <c r="A2" s="23" t="s">
        <v>482</v>
      </c>
      <c r="B2" s="24">
        <f>""</f>
      </c>
      <c r="C2" s="24">
        <f>""</f>
      </c>
      <c r="D2" s="24">
        <f>""</f>
      </c>
      <c r="E2" s="25">
        <f>""</f>
      </c>
      <c r="F2" s="24">
        <f>""</f>
      </c>
    </row>
    <row r="3" spans="1:6" ht="15" customHeight="1">
      <c r="A3" s="26" t="s">
        <v>68</v>
      </c>
      <c r="B3" s="24">
        <f>""</f>
      </c>
      <c r="C3" s="25" t="s">
        <v>69</v>
      </c>
      <c r="D3" s="24">
        <f>""</f>
      </c>
      <c r="E3" s="8" t="s">
        <v>69</v>
      </c>
      <c r="F3" s="8" t="s">
        <v>70</v>
      </c>
    </row>
    <row r="4" spans="1:6" ht="15" customHeight="1">
      <c r="A4" s="27" t="s">
        <v>71</v>
      </c>
      <c r="B4" s="27" t="s">
        <v>128</v>
      </c>
      <c r="C4" s="27">
        <f>""</f>
      </c>
      <c r="D4" s="27" t="s">
        <v>148</v>
      </c>
      <c r="E4" s="27" t="s">
        <v>311</v>
      </c>
      <c r="F4" s="27" t="s">
        <v>312</v>
      </c>
    </row>
    <row r="5" spans="1:6" ht="15" customHeight="1">
      <c r="A5" s="27" t="s">
        <v>75</v>
      </c>
      <c r="B5" s="13" t="s">
        <v>136</v>
      </c>
      <c r="C5" s="13" t="s">
        <v>137</v>
      </c>
      <c r="D5" s="27">
        <f>""</f>
      </c>
      <c r="E5" s="27">
        <f>""</f>
      </c>
      <c r="F5" s="27" t="s">
        <v>141</v>
      </c>
    </row>
    <row r="6" spans="1:6" ht="15" customHeight="1">
      <c r="A6" s="13" t="s">
        <v>75</v>
      </c>
      <c r="B6" s="13" t="s">
        <v>78</v>
      </c>
      <c r="C6" s="13" t="s">
        <v>79</v>
      </c>
      <c r="D6" s="13" t="s">
        <v>80</v>
      </c>
      <c r="E6" s="13" t="s">
        <v>81</v>
      </c>
      <c r="F6" s="13" t="s">
        <v>142</v>
      </c>
    </row>
    <row r="7" spans="1:6" ht="15" customHeight="1">
      <c r="A7" s="14">
        <v>1</v>
      </c>
      <c r="B7" s="15" t="s">
        <v>96</v>
      </c>
      <c r="C7" s="15" t="s">
        <v>148</v>
      </c>
      <c r="D7" s="16">
        <f aca="true" t="shared" si="0" ref="D7:D14">E7+F7</f>
        <v>2007</v>
      </c>
      <c r="E7" s="16">
        <f>E8+E11</f>
        <v>0</v>
      </c>
      <c r="F7" s="16">
        <f>F8+F11</f>
        <v>2007</v>
      </c>
    </row>
    <row r="8" spans="1:6" ht="15" customHeight="1">
      <c r="A8" s="14">
        <v>2</v>
      </c>
      <c r="B8" s="15" t="s">
        <v>271</v>
      </c>
      <c r="C8" s="15" t="s">
        <v>272</v>
      </c>
      <c r="D8" s="16">
        <f t="shared" si="0"/>
        <v>2000</v>
      </c>
      <c r="E8" s="16">
        <v>0</v>
      </c>
      <c r="F8" s="16">
        <v>2000</v>
      </c>
    </row>
    <row r="9" spans="1:6" ht="15" customHeight="1">
      <c r="A9" s="14">
        <v>3</v>
      </c>
      <c r="B9" s="15" t="s">
        <v>273</v>
      </c>
      <c r="C9" s="15" t="s">
        <v>274</v>
      </c>
      <c r="D9" s="16">
        <f t="shared" si="0"/>
        <v>2000</v>
      </c>
      <c r="E9" s="16">
        <v>0</v>
      </c>
      <c r="F9" s="16">
        <v>2000</v>
      </c>
    </row>
    <row r="10" spans="1:6" ht="15" customHeight="1">
      <c r="A10" s="14">
        <v>4</v>
      </c>
      <c r="B10" s="15" t="s">
        <v>275</v>
      </c>
      <c r="C10" s="15" t="s">
        <v>276</v>
      </c>
      <c r="D10" s="16">
        <f t="shared" si="0"/>
        <v>2000</v>
      </c>
      <c r="E10" s="16">
        <v>0</v>
      </c>
      <c r="F10" s="16">
        <v>2000</v>
      </c>
    </row>
    <row r="11" spans="1:9" ht="15" customHeight="1">
      <c r="A11" s="14">
        <v>5</v>
      </c>
      <c r="B11" s="15" t="s">
        <v>485</v>
      </c>
      <c r="C11" s="15" t="s">
        <v>355</v>
      </c>
      <c r="D11" s="16">
        <f t="shared" si="0"/>
        <v>7</v>
      </c>
      <c r="E11" s="16">
        <f>E12</f>
        <v>0</v>
      </c>
      <c r="F11" s="16">
        <f>F12</f>
        <v>7</v>
      </c>
      <c r="G11" s="12"/>
      <c r="H11" s="12"/>
      <c r="I11" s="12"/>
    </row>
    <row r="12" spans="1:9" ht="15" customHeight="1">
      <c r="A12" s="14">
        <v>6</v>
      </c>
      <c r="B12" s="15" t="s">
        <v>486</v>
      </c>
      <c r="C12" s="15" t="s">
        <v>357</v>
      </c>
      <c r="D12" s="16">
        <f t="shared" si="0"/>
        <v>7</v>
      </c>
      <c r="E12" s="16">
        <f>SUM(E13:E14)</f>
        <v>0</v>
      </c>
      <c r="F12" s="16">
        <f>SUM(F13:F14)</f>
        <v>7</v>
      </c>
      <c r="G12" s="12"/>
      <c r="H12" s="12"/>
      <c r="I12" s="12"/>
    </row>
    <row r="13" spans="1:9" ht="15" customHeight="1">
      <c r="A13" s="14">
        <v>7</v>
      </c>
      <c r="B13" s="15" t="s">
        <v>487</v>
      </c>
      <c r="C13" s="15" t="s">
        <v>483</v>
      </c>
      <c r="D13" s="16">
        <f t="shared" si="0"/>
        <v>6</v>
      </c>
      <c r="E13" s="16">
        <v>0</v>
      </c>
      <c r="F13" s="16">
        <v>6</v>
      </c>
      <c r="G13" s="12"/>
      <c r="H13" s="12"/>
      <c r="I13" s="12"/>
    </row>
    <row r="14" spans="1:9" ht="15" customHeight="1">
      <c r="A14" s="14">
        <v>8</v>
      </c>
      <c r="B14" s="15" t="s">
        <v>488</v>
      </c>
      <c r="C14" s="15" t="s">
        <v>484</v>
      </c>
      <c r="D14" s="16">
        <f t="shared" si="0"/>
        <v>1</v>
      </c>
      <c r="E14" s="16">
        <v>0</v>
      </c>
      <c r="F14" s="16">
        <v>1</v>
      </c>
      <c r="G14" s="12"/>
      <c r="H14" s="12"/>
      <c r="I14" s="12"/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41" sqref="E41:E42"/>
    </sheetView>
  </sheetViews>
  <sheetFormatPr defaultColWidth="9.00390625" defaultRowHeight="15" customHeight="1"/>
  <cols>
    <col min="1" max="1" width="6.25390625" style="9" customWidth="1"/>
    <col min="2" max="2" width="14.375" style="9" customWidth="1"/>
    <col min="3" max="6" width="25.00390625" style="9" customWidth="1"/>
    <col min="7" max="16384" width="7.50390625" style="9" customWidth="1"/>
  </cols>
  <sheetData>
    <row r="1" ht="15" customHeight="1">
      <c r="A1" s="1" t="s">
        <v>7</v>
      </c>
    </row>
    <row r="2" spans="1:6" ht="37.5" customHeight="1">
      <c r="A2" s="23" t="s">
        <v>501</v>
      </c>
      <c r="B2" s="28"/>
      <c r="C2" s="28"/>
      <c r="D2" s="28"/>
      <c r="E2" s="25"/>
      <c r="F2" s="28"/>
    </row>
    <row r="3" spans="1:6" ht="15" customHeight="1">
      <c r="A3" s="26" t="s">
        <v>68</v>
      </c>
      <c r="B3" s="28"/>
      <c r="C3" s="25" t="s">
        <v>69</v>
      </c>
      <c r="D3" s="28"/>
      <c r="E3" s="8" t="s">
        <v>69</v>
      </c>
      <c r="F3" s="8" t="s">
        <v>70</v>
      </c>
    </row>
    <row r="4" spans="1:6" ht="15" customHeight="1">
      <c r="A4" s="27" t="s">
        <v>71</v>
      </c>
      <c r="B4" s="27" t="s">
        <v>128</v>
      </c>
      <c r="C4" s="29"/>
      <c r="D4" s="27" t="s">
        <v>148</v>
      </c>
      <c r="E4" s="27" t="s">
        <v>311</v>
      </c>
      <c r="F4" s="27" t="s">
        <v>312</v>
      </c>
    </row>
    <row r="5" spans="1:6" ht="15" customHeight="1">
      <c r="A5" s="27" t="s">
        <v>75</v>
      </c>
      <c r="B5" s="13" t="s">
        <v>136</v>
      </c>
      <c r="C5" s="13" t="s">
        <v>137</v>
      </c>
      <c r="D5" s="29"/>
      <c r="E5" s="29"/>
      <c r="F5" s="27" t="s">
        <v>141</v>
      </c>
    </row>
    <row r="6" spans="1:6" ht="15" customHeight="1">
      <c r="A6" s="13" t="s">
        <v>75</v>
      </c>
      <c r="B6" s="17"/>
      <c r="C6" s="17"/>
      <c r="D6" s="17"/>
      <c r="E6" s="17"/>
      <c r="F6" s="17"/>
    </row>
    <row r="7" spans="1:6" ht="15" customHeight="1">
      <c r="A7" s="18">
        <v>1</v>
      </c>
      <c r="B7" s="17"/>
      <c r="C7" s="17"/>
      <c r="D7" s="17"/>
      <c r="E7" s="17"/>
      <c r="F7" s="17"/>
    </row>
    <row r="8" spans="1:6" ht="15" customHeight="1">
      <c r="A8" s="18">
        <v>2</v>
      </c>
      <c r="B8" s="17"/>
      <c r="C8" s="17"/>
      <c r="D8" s="17"/>
      <c r="E8" s="17"/>
      <c r="F8" s="17"/>
    </row>
    <row r="9" spans="1:6" ht="15" customHeight="1">
      <c r="A9" s="18">
        <v>3</v>
      </c>
      <c r="B9" s="17"/>
      <c r="C9" s="17"/>
      <c r="D9" s="17"/>
      <c r="E9" s="17"/>
      <c r="F9" s="17"/>
    </row>
    <row r="10" spans="1:6" ht="15" customHeight="1">
      <c r="A10" s="18">
        <v>4</v>
      </c>
      <c r="B10" s="17"/>
      <c r="C10" s="17"/>
      <c r="D10" s="17"/>
      <c r="E10" s="17"/>
      <c r="F10" s="17"/>
    </row>
    <row r="11" ht="15" customHeight="1">
      <c r="A11" s="9" t="s">
        <v>502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2019-02-14T03:10:01Z</cp:lastPrinted>
  <dcterms:created xsi:type="dcterms:W3CDTF">2011-12-26T04:36:18Z</dcterms:created>
  <dcterms:modified xsi:type="dcterms:W3CDTF">2019-02-25T03:02:04Z</dcterms:modified>
  <cp:category/>
  <cp:version/>
  <cp:contentType/>
  <cp:contentStatus/>
</cp:coreProperties>
</file>